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Juliana Orlovicks\CONTABILIDADE\AME 2022\CLINICO 2022\1 - FLUXO DE CAIXA 2022\"/>
    </mc:Choice>
  </mc:AlternateContent>
  <xr:revisionPtr revIDLastSave="0" documentId="13_ncr:1_{3EA288CF-2F8B-4B0D-80AD-DACE569A55F1}" xr6:coauthVersionLast="47" xr6:coauthVersionMax="47" xr10:uidLastSave="{00000000-0000-0000-0000-000000000000}"/>
  <bookViews>
    <workbookView xWindow="-120" yWindow="-120" windowWidth="29040" windowHeight="15720" firstSheet="5" activeTab="12" xr2:uid="{00000000-000D-0000-FFFF-FFFF00000000}"/>
  </bookViews>
  <sheets>
    <sheet name="JANEIRO 2022" sheetId="55" r:id="rId1"/>
    <sheet name="FEVEREIRO 2022" sheetId="56" r:id="rId2"/>
    <sheet name="MARCO 2022" sheetId="57" r:id="rId3"/>
    <sheet name="ABRIL 2022" sheetId="58" r:id="rId4"/>
    <sheet name="MAIO 2022" sheetId="59" r:id="rId5"/>
    <sheet name="MAIO 2022 NOVO" sheetId="60" r:id="rId6"/>
    <sheet name="JUNHO 2022" sheetId="61" r:id="rId7"/>
    <sheet name="JULHO 2022" sheetId="62" r:id="rId8"/>
    <sheet name="AGOSTO 2022" sheetId="63" r:id="rId9"/>
    <sheet name="SETEMBRO 2022" sheetId="64" r:id="rId10"/>
    <sheet name="OUTUBRO 2022" sheetId="65" r:id="rId11"/>
    <sheet name="NOVEMBRO 2022" sheetId="66" r:id="rId12"/>
    <sheet name="DEZEMBRO 2022" sheetId="67" r:id="rId13"/>
  </sheets>
  <calcPr calcId="191029"/>
</workbook>
</file>

<file path=xl/calcChain.xml><?xml version="1.0" encoding="utf-8"?>
<calcChain xmlns="http://schemas.openxmlformats.org/spreadsheetml/2006/main">
  <c r="B23" i="67" l="1"/>
  <c r="B22" i="67" s="1"/>
  <c r="B30" i="67"/>
  <c r="B6" i="67"/>
  <c r="B42" i="67"/>
  <c r="B26" i="67"/>
  <c r="B15" i="67"/>
  <c r="B9" i="67"/>
  <c r="B12" i="67" s="1"/>
  <c r="B23" i="66"/>
  <c r="B22" i="66" s="1"/>
  <c r="B30" i="66"/>
  <c r="B6" i="66"/>
  <c r="B42" i="66"/>
  <c r="B26" i="66"/>
  <c r="B15" i="66"/>
  <c r="B9" i="66"/>
  <c r="B12" i="66" s="1"/>
  <c r="B23" i="65"/>
  <c r="B22" i="65" s="1"/>
  <c r="B30" i="65"/>
  <c r="B9" i="65"/>
  <c r="B6" i="65"/>
  <c r="B42" i="65"/>
  <c r="B26" i="65"/>
  <c r="B15" i="65"/>
  <c r="B12" i="65"/>
  <c r="B16" i="64"/>
  <c r="B15" i="64" s="1"/>
  <c r="B23" i="64"/>
  <c r="B22" i="64" s="1"/>
  <c r="B30" i="64"/>
  <c r="B6" i="64"/>
  <c r="B42" i="64"/>
  <c r="B26" i="64"/>
  <c r="B9" i="64"/>
  <c r="B12" i="64" s="1"/>
  <c r="B23" i="63"/>
  <c r="B22" i="63" s="1"/>
  <c r="B30" i="63"/>
  <c r="B6" i="63"/>
  <c r="B42" i="63"/>
  <c r="B26" i="63"/>
  <c r="B15" i="63"/>
  <c r="B9" i="63"/>
  <c r="B12" i="63" s="1"/>
  <c r="B23" i="62"/>
  <c r="B22" i="62" s="1"/>
  <c r="B30" i="62"/>
  <c r="B6" i="62"/>
  <c r="B42" i="62"/>
  <c r="B26" i="62"/>
  <c r="B15" i="62"/>
  <c r="B9" i="62"/>
  <c r="B12" i="62" s="1"/>
  <c r="B23" i="61"/>
  <c r="B22" i="61" s="1"/>
  <c r="B30" i="61"/>
  <c r="B6" i="61"/>
  <c r="B42" i="61"/>
  <c r="B26" i="61"/>
  <c r="B15" i="61"/>
  <c r="B9" i="61"/>
  <c r="B12" i="61" s="1"/>
  <c r="B26" i="60"/>
  <c r="B22" i="60"/>
  <c r="B15" i="60"/>
  <c r="B42" i="60"/>
  <c r="B30" i="60"/>
  <c r="B23" i="60"/>
  <c r="B9" i="60"/>
  <c r="B12" i="60" s="1"/>
  <c r="B6" i="60"/>
  <c r="B21" i="59"/>
  <c r="B24" i="59"/>
  <c r="B6" i="59"/>
  <c r="B36" i="59"/>
  <c r="B20" i="59"/>
  <c r="B9" i="59"/>
  <c r="B12" i="59" s="1"/>
  <c r="B21" i="58"/>
  <c r="B24" i="58"/>
  <c r="B9" i="58"/>
  <c r="B12" i="58" s="1"/>
  <c r="B6" i="58"/>
  <c r="B36" i="58"/>
  <c r="B20" i="58"/>
  <c r="B21" i="57"/>
  <c r="B24" i="57"/>
  <c r="B6" i="57"/>
  <c r="B36" i="57"/>
  <c r="B20" i="57"/>
  <c r="B27" i="57" s="1"/>
  <c r="B12" i="57"/>
  <c r="B21" i="56"/>
  <c r="B24" i="56"/>
  <c r="B6" i="56"/>
  <c r="B36" i="56"/>
  <c r="B20" i="56"/>
  <c r="B12" i="56"/>
  <c r="B21" i="55"/>
  <c r="B24" i="55"/>
  <c r="B36" i="55"/>
  <c r="B20" i="55"/>
  <c r="B12" i="55"/>
  <c r="B33" i="67" l="1"/>
  <c r="B37" i="67" s="1"/>
  <c r="B33" i="66"/>
  <c r="B37" i="66" s="1"/>
  <c r="B33" i="65"/>
  <c r="B35" i="65" s="1"/>
  <c r="B33" i="64"/>
  <c r="B37" i="64" s="1"/>
  <c r="B33" i="63"/>
  <c r="B35" i="63" s="1"/>
  <c r="B33" i="62"/>
  <c r="B35" i="62" s="1"/>
  <c r="B33" i="61"/>
  <c r="B37" i="61" s="1"/>
  <c r="B35" i="61"/>
  <c r="B33" i="60"/>
  <c r="B35" i="60" s="1"/>
  <c r="B27" i="59"/>
  <c r="B31" i="59" s="1"/>
  <c r="B27" i="58"/>
  <c r="B29" i="58" s="1"/>
  <c r="B31" i="57"/>
  <c r="B29" i="57"/>
  <c r="B27" i="56"/>
  <c r="B29" i="56" s="1"/>
  <c r="B27" i="55"/>
  <c r="B35" i="67" l="1"/>
  <c r="B35" i="66"/>
  <c r="B37" i="65"/>
  <c r="B35" i="64"/>
  <c r="B37" i="63"/>
  <c r="B37" i="62"/>
  <c r="B37" i="60"/>
  <c r="B29" i="59"/>
  <c r="B31" i="58"/>
  <c r="B31" i="56"/>
  <c r="B31" i="55"/>
  <c r="B29" i="55"/>
</calcChain>
</file>

<file path=xl/sharedStrings.xml><?xml version="1.0" encoding="utf-8"?>
<sst xmlns="http://schemas.openxmlformats.org/spreadsheetml/2006/main" count="474" uniqueCount="36">
  <si>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</si>
  <si>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</si>
  <si>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</si>
  <si>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</si>
  <si>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</si>
  <si>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</si>
  <si>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</si>
  <si>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</si>
  <si>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</si>
  <si>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</si>
  <si>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</si>
  <si>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</si>
  <si>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</si>
  <si>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</si>
  <si>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</si>
  <si>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</si>
  <si>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</si>
  <si>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</si>
  <si>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</si>
  <si>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</si>
  <si>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</si>
  <si>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</si>
  <si>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</si>
  <si>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DEMONSTRATIVO DO FLUXO DE CAIXA - AME CLINICO</t>
  </si>
  <si>
    <t>Rescisão</t>
  </si>
  <si>
    <t>Terceiros PJ (Serviços Médicos / Diversos / Cooperativa / Impostos)</t>
  </si>
  <si>
    <t>Materiais CAF (Fornecedor / Caixa / Cheque mês anterior)</t>
  </si>
  <si>
    <t xml:space="preserve">Materiais Consumo </t>
  </si>
  <si>
    <t xml:space="preserve"> </t>
  </si>
  <si>
    <t>Beneficios</t>
  </si>
  <si>
    <t xml:space="preserve">SERVIÇOS TERCEIRIZADOS </t>
  </si>
  <si>
    <t>Pessoa Juridica  (Serviços Médicos / Diversos / Cooperativa / Impostos)</t>
  </si>
  <si>
    <t>Pessoa Fisica</t>
  </si>
  <si>
    <t xml:space="preserve">Administrativos </t>
  </si>
  <si>
    <t>MATERIAIS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</si>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</sst>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4" fontId="0" fillId="0" borderId="0" xfId="0" applyNumberFormat="1"/>
    <xf numFmtId="0" fontId="4" fillId="7" borderId="2" xfId="0" applyFont="1" applyFill="1" applyBorder="1"/>
    <xf numFmtId="0" fontId="4" fillId="7" borderId="1" xfId="0" applyFont="1" applyFill="1" applyBorder="1" applyAlignment="1">
      <alignment horizontal="center"/>
    </xf>
    <xf numFmtId="0" fontId="4" fillId="6" borderId="13" xfId="0" applyFont="1" applyFill="1" applyBorder="1"/>
    <xf numFmtId="4" fontId="1" fillId="6" borderId="14" xfId="0" applyNumberFormat="1" applyFont="1" applyFill="1" applyBorder="1"/>
    <xf numFmtId="0" fontId="0" fillId="8" borderId="7" xfId="0" applyFill="1" applyBorder="1"/>
    <xf numFmtId="4" fontId="0" fillId="8" borderId="8" xfId="0" applyNumberFormat="1" applyFill="1" applyBorder="1"/>
    <xf numFmtId="4" fontId="0" fillId="0" borderId="14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selection activeCell="B11" sqref="B11"/>
    </sheetView>
  </sheetViews>
  <sheetFormatPr defaultRowHeight="15" x14ac:dyDescent="0.25"/>
  <cols>
    <col min="1" max="1" width="60" customWidth="1"/>
    <col min="2" max="2" width="18.28515625" customWidth="1"/>
    <col min="3" max="3" width="12.8554687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44562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v>69156.17</v>
      </c>
    </row>
    <row r="7" spans="1:2" ht="15.75" thickBot="1" x14ac:dyDescent="0.3">
      <c r="A7" s="16"/>
      <c r="B7" s="1"/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v>1001800</v>
      </c>
    </row>
    <row r="10" spans="1:2" x14ac:dyDescent="0.25">
      <c r="A10" s="3" t="s">
        <v>20</v>
      </c>
      <c r="B10" s="8">
        <v>970.24</v>
      </c>
    </row>
    <row r="11" spans="1:2" ht="15.75" thickBot="1" x14ac:dyDescent="0.3">
      <c r="A11" s="4" t="s">
        <v>5</v>
      </c>
      <c r="B11" s="9">
        <v>210000</v>
      </c>
    </row>
    <row r="12" spans="1:2" ht="15.75" thickBot="1" x14ac:dyDescent="0.3">
      <c r="A12" s="15" t="s">
        <v>6</v>
      </c>
      <c r="B12" s="14">
        <f>SUM(B9:B11)</f>
        <v>1212770.24</v>
      </c>
    </row>
    <row r="13" spans="1:2" ht="15.75" thickBot="1" x14ac:dyDescent="0.3"/>
    <row r="14" spans="1:2" ht="15.75" thickBot="1" x14ac:dyDescent="0.3">
      <c r="A14" s="36" t="s">
        <v>7</v>
      </c>
      <c r="B14" s="37"/>
    </row>
    <row r="15" spans="1:2" x14ac:dyDescent="0.25">
      <c r="A15" s="6" t="s">
        <v>8</v>
      </c>
      <c r="B15" s="10">
        <v>263669.71000000002</v>
      </c>
    </row>
    <row r="16" spans="1:2" x14ac:dyDescent="0.25">
      <c r="A16" s="6" t="s">
        <v>24</v>
      </c>
      <c r="B16" s="10">
        <v>0</v>
      </c>
    </row>
    <row r="17" spans="1:4" x14ac:dyDescent="0.25">
      <c r="A17" s="3" t="s">
        <v>9</v>
      </c>
      <c r="B17" s="8">
        <v>198.43</v>
      </c>
    </row>
    <row r="18" spans="1:4" x14ac:dyDescent="0.25">
      <c r="A18" s="3" t="s">
        <v>10</v>
      </c>
      <c r="B18" s="8">
        <v>11879.02</v>
      </c>
    </row>
    <row r="19" spans="1:4" ht="15.75" thickBot="1" x14ac:dyDescent="0.3">
      <c r="A19" s="5" t="s">
        <v>11</v>
      </c>
      <c r="B19" s="11">
        <v>0</v>
      </c>
    </row>
    <row r="20" spans="1:4" ht="15.75" thickBot="1" x14ac:dyDescent="0.3">
      <c r="A20" s="18" t="s">
        <v>13</v>
      </c>
      <c r="B20" s="19">
        <f>SUM(B15:B19)</f>
        <v>275747.16000000003</v>
      </c>
    </row>
    <row r="21" spans="1:4" x14ac:dyDescent="0.25">
      <c r="A21" s="6" t="s">
        <v>25</v>
      </c>
      <c r="B21" s="10">
        <f>277460.71+158702.57+23525.98</f>
        <v>459689.26</v>
      </c>
    </row>
    <row r="22" spans="1:4" x14ac:dyDescent="0.25">
      <c r="A22" s="3" t="s">
        <v>26</v>
      </c>
      <c r="B22" s="8">
        <v>68780.28</v>
      </c>
    </row>
    <row r="23" spans="1:4" x14ac:dyDescent="0.25">
      <c r="A23" s="3" t="s">
        <v>27</v>
      </c>
      <c r="B23" s="8">
        <v>0</v>
      </c>
    </row>
    <row r="24" spans="1:4" x14ac:dyDescent="0.25">
      <c r="A24" s="3" t="s">
        <v>12</v>
      </c>
      <c r="B24" s="8">
        <f>439428.63-B26</f>
        <v>74428.63</v>
      </c>
      <c r="D24" s="20"/>
    </row>
    <row r="25" spans="1:4" x14ac:dyDescent="0.25">
      <c r="A25" s="3" t="s">
        <v>14</v>
      </c>
      <c r="B25" s="8">
        <v>637.70000000000005</v>
      </c>
    </row>
    <row r="26" spans="1:4" ht="15.75" thickBot="1" x14ac:dyDescent="0.3">
      <c r="A26" s="5" t="s">
        <v>15</v>
      </c>
      <c r="B26" s="11">
        <v>365000</v>
      </c>
    </row>
    <row r="27" spans="1:4" ht="15.75" thickBot="1" x14ac:dyDescent="0.3">
      <c r="A27" s="18" t="s">
        <v>22</v>
      </c>
      <c r="B27" s="19">
        <f>SUM(B20:B26)</f>
        <v>1244283.03</v>
      </c>
    </row>
    <row r="28" spans="1:4" ht="15.75" thickBot="1" x14ac:dyDescent="0.3"/>
    <row r="29" spans="1:4" ht="15.75" thickBot="1" x14ac:dyDescent="0.3">
      <c r="A29" s="12" t="s">
        <v>16</v>
      </c>
      <c r="B29" s="17">
        <f>B12-B27</f>
        <v>-31512.790000000037</v>
      </c>
    </row>
    <row r="30" spans="1:4" ht="15.75" thickBot="1" x14ac:dyDescent="0.3"/>
    <row r="31" spans="1:4" ht="15.75" thickBot="1" x14ac:dyDescent="0.3">
      <c r="A31" s="15" t="s">
        <v>21</v>
      </c>
      <c r="B31" s="14">
        <f>B6+B12-B27</f>
        <v>37643.379999999888</v>
      </c>
    </row>
    <row r="32" spans="1:4" ht="15.75" thickBot="1" x14ac:dyDescent="0.3"/>
    <row r="33" spans="1:2" ht="15.75" thickBot="1" x14ac:dyDescent="0.3">
      <c r="A33" s="34" t="s">
        <v>17</v>
      </c>
      <c r="B33" s="35"/>
    </row>
    <row r="34" spans="1:2" x14ac:dyDescent="0.25">
      <c r="A34" s="2" t="s">
        <v>18</v>
      </c>
      <c r="B34" s="7">
        <v>18043.54</v>
      </c>
    </row>
    <row r="35" spans="1:2" ht="15.75" thickBot="1" x14ac:dyDescent="0.3">
      <c r="A35" s="4" t="s">
        <v>19</v>
      </c>
      <c r="B35" s="9">
        <v>19599.84</v>
      </c>
    </row>
    <row r="36" spans="1:2" ht="15.75" thickBot="1" x14ac:dyDescent="0.3">
      <c r="A36" s="15" t="s">
        <v>6</v>
      </c>
      <c r="B36" s="14">
        <f>SUM(B34:B35)</f>
        <v>37643.380000000005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B67E-EA31-4988-A6DE-D947E0F7767E}">
  <dimension ref="A1:D42"/>
  <sheetViews>
    <sheetView topLeftCell="A16" workbookViewId="0">
      <selection activeCell="B42" sqref="B4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44805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'AGOSTO 2022'!B37</f>
        <v>43807.959999999963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2579.8200000000002</v>
      </c>
    </row>
    <row r="11" spans="1:2" ht="15.75" thickBot="1" x14ac:dyDescent="0.3">
      <c r="A11" s="4" t="s">
        <v>5</v>
      </c>
      <c r="B11" s="9">
        <v>70000</v>
      </c>
    </row>
    <row r="12" spans="1:2" ht="15.75" thickBot="1" x14ac:dyDescent="0.3">
      <c r="A12" s="15" t="s">
        <v>6</v>
      </c>
      <c r="B12" s="14">
        <f>SUM(B9:B11)</f>
        <v>1075699.8199999998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290605.70999999996</v>
      </c>
    </row>
    <row r="16" spans="1:2" x14ac:dyDescent="0.25">
      <c r="A16" s="6" t="s">
        <v>8</v>
      </c>
      <c r="B16" s="10">
        <f>271218.8+34.72</f>
        <v>271253.51999999996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>
        <v>3878.41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15473.78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536708.15999999992</v>
      </c>
    </row>
    <row r="23" spans="1:4" x14ac:dyDescent="0.25">
      <c r="A23" s="6" t="s">
        <v>31</v>
      </c>
      <c r="B23" s="10">
        <f>332849.48+179187.83+24670.85</f>
        <v>536708.15999999992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116764.77</v>
      </c>
    </row>
    <row r="27" spans="1:4" x14ac:dyDescent="0.25">
      <c r="A27" s="3" t="s">
        <v>26</v>
      </c>
      <c r="B27" s="8">
        <v>116764.77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125793.52-B32</f>
        <v>45793.520000000004</v>
      </c>
      <c r="D30" s="20"/>
    </row>
    <row r="31" spans="1:4" x14ac:dyDescent="0.25">
      <c r="A31" s="3" t="s">
        <v>14</v>
      </c>
      <c r="B31" s="8">
        <v>659.47</v>
      </c>
    </row>
    <row r="32" spans="1:4" ht="15.75" thickBot="1" x14ac:dyDescent="0.3">
      <c r="A32" s="5" t="s">
        <v>15</v>
      </c>
      <c r="B32" s="11">
        <v>80000</v>
      </c>
    </row>
    <row r="33" spans="1:2" ht="15.75" thickBot="1" x14ac:dyDescent="0.3">
      <c r="A33" s="18" t="s">
        <v>22</v>
      </c>
      <c r="B33" s="19">
        <f>B15+B22+B26+B30+B31+B32</f>
        <v>1070531.6299999999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5168.1899999999441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48976.149999999907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1646.21</v>
      </c>
    </row>
    <row r="41" spans="1:2" ht="15.75" thickBot="1" x14ac:dyDescent="0.3">
      <c r="A41" s="4" t="s">
        <v>19</v>
      </c>
      <c r="B41" s="9">
        <v>47329.94</v>
      </c>
    </row>
    <row r="42" spans="1:2" ht="15.75" thickBot="1" x14ac:dyDescent="0.3">
      <c r="A42" s="15" t="s">
        <v>6</v>
      </c>
      <c r="B42" s="14">
        <f>SUM(B40:B41)</f>
        <v>48976.15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4EA6-CAF2-415C-8796-2B09EAA68B49}">
  <dimension ref="A1:D42"/>
  <sheetViews>
    <sheetView topLeftCell="A13" workbookViewId="0">
      <selection activeCell="B42" sqref="B4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44835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'SETEMBRO 2022'!B37</f>
        <v>48976.149999999907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</f>
        <v>1001800</v>
      </c>
    </row>
    <row r="10" spans="1:2" x14ac:dyDescent="0.25">
      <c r="A10" s="3" t="s">
        <v>20</v>
      </c>
      <c r="B10" s="8">
        <v>2955.93</v>
      </c>
    </row>
    <row r="11" spans="1:2" ht="15.75" thickBot="1" x14ac:dyDescent="0.3">
      <c r="A11" s="4" t="s">
        <v>5</v>
      </c>
      <c r="B11" s="9">
        <v>30000</v>
      </c>
    </row>
    <row r="12" spans="1:2" ht="15.75" thickBot="1" x14ac:dyDescent="0.3">
      <c r="A12" s="15" t="s">
        <v>6</v>
      </c>
      <c r="B12" s="14">
        <f>SUM(B9:B11)</f>
        <v>1034755.93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305288.31000000006</v>
      </c>
    </row>
    <row r="16" spans="1:2" x14ac:dyDescent="0.25">
      <c r="A16" s="6" t="s">
        <v>8</v>
      </c>
      <c r="B16" s="10">
        <v>282479.21000000002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>
        <v>6449.08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16360.02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515816.51</v>
      </c>
    </row>
    <row r="23" spans="1:4" x14ac:dyDescent="0.25">
      <c r="A23" s="6" t="s">
        <v>31</v>
      </c>
      <c r="B23" s="10">
        <f>319063.69+169769.95+26982.87</f>
        <v>515816.51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127683.7</v>
      </c>
    </row>
    <row r="27" spans="1:4" x14ac:dyDescent="0.25">
      <c r="A27" s="3" t="s">
        <v>26</v>
      </c>
      <c r="B27" s="8">
        <v>127683.7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112697.39-B32</f>
        <v>42697.39</v>
      </c>
      <c r="D30" s="20"/>
    </row>
    <row r="31" spans="1:4" x14ac:dyDescent="0.25">
      <c r="A31" s="3" t="s">
        <v>14</v>
      </c>
      <c r="B31" s="8">
        <v>701.64</v>
      </c>
    </row>
    <row r="32" spans="1:4" ht="15.75" thickBot="1" x14ac:dyDescent="0.3">
      <c r="A32" s="5" t="s">
        <v>15</v>
      </c>
      <c r="B32" s="11">
        <v>70000</v>
      </c>
    </row>
    <row r="33" spans="1:2" ht="15.75" thickBot="1" x14ac:dyDescent="0.3">
      <c r="A33" s="18" t="s">
        <v>22</v>
      </c>
      <c r="B33" s="19">
        <f>B15+B22+B26+B30+B31+B32</f>
        <v>1062187.55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-27431.619999999995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21544.530000000028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1907.64</v>
      </c>
    </row>
    <row r="41" spans="1:2" ht="15.75" thickBot="1" x14ac:dyDescent="0.3">
      <c r="A41" s="4" t="s">
        <v>19</v>
      </c>
      <c r="B41" s="9">
        <v>19636.89</v>
      </c>
    </row>
    <row r="42" spans="1:2" ht="15.75" thickBot="1" x14ac:dyDescent="0.3">
      <c r="A42" s="15" t="s">
        <v>6</v>
      </c>
      <c r="B42" s="14">
        <f>SUM(B40:B41)</f>
        <v>21544.53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7B30-1C7A-494D-B267-74CB5C75DB0F}">
  <dimension ref="A1:D42"/>
  <sheetViews>
    <sheetView topLeftCell="A10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44866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'OUTUBRO 2022'!B37</f>
        <v>21544.530000000028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</f>
        <v>1001800</v>
      </c>
    </row>
    <row r="10" spans="1:2" x14ac:dyDescent="0.25">
      <c r="A10" s="3" t="s">
        <v>20</v>
      </c>
      <c r="B10" s="8">
        <v>3368.16</v>
      </c>
    </row>
    <row r="11" spans="1:2" ht="15.75" thickBot="1" x14ac:dyDescent="0.3">
      <c r="A11" s="4" t="s">
        <v>5</v>
      </c>
      <c r="B11" s="9">
        <v>150000</v>
      </c>
    </row>
    <row r="12" spans="1:2" ht="15.75" thickBot="1" x14ac:dyDescent="0.3">
      <c r="A12" s="15" t="s">
        <v>6</v>
      </c>
      <c r="B12" s="14">
        <f>SUM(B9:B11)</f>
        <v>1155168.1600000001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415012.88999999996</v>
      </c>
    </row>
    <row r="16" spans="1:2" x14ac:dyDescent="0.25">
      <c r="A16" s="6" t="s">
        <v>8</v>
      </c>
      <c r="B16" s="10">
        <v>284830.73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 t="s">
        <v>35</v>
      </c>
    </row>
    <row r="19" spans="1:4" x14ac:dyDescent="0.25">
      <c r="A19" s="3" t="s">
        <v>9</v>
      </c>
      <c r="B19" s="28">
        <v>120121.69</v>
      </c>
    </row>
    <row r="20" spans="1:4" x14ac:dyDescent="0.25">
      <c r="A20" s="3" t="s">
        <v>10</v>
      </c>
      <c r="B20" s="8">
        <v>10060.469999999999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507724.4</v>
      </c>
    </row>
    <row r="23" spans="1:4" x14ac:dyDescent="0.25">
      <c r="A23" s="6" t="s">
        <v>31</v>
      </c>
      <c r="B23" s="10">
        <f>329355.3+152536.82+25832.28</f>
        <v>507724.4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131881.94</v>
      </c>
    </row>
    <row r="27" spans="1:4" x14ac:dyDescent="0.25">
      <c r="A27" s="3" t="s">
        <v>26</v>
      </c>
      <c r="B27" s="8">
        <v>131881.94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90530.28-B32</f>
        <v>60530.28</v>
      </c>
      <c r="D30" s="20"/>
    </row>
    <row r="31" spans="1:4" x14ac:dyDescent="0.25">
      <c r="A31" s="3" t="s">
        <v>14</v>
      </c>
      <c r="B31" s="8">
        <v>865.35</v>
      </c>
    </row>
    <row r="32" spans="1:4" ht="15.75" thickBot="1" x14ac:dyDescent="0.3">
      <c r="A32" s="5" t="s">
        <v>15</v>
      </c>
      <c r="B32" s="11">
        <v>30000</v>
      </c>
    </row>
    <row r="33" spans="1:2" ht="15.75" thickBot="1" x14ac:dyDescent="0.3">
      <c r="A33" s="18" t="s">
        <v>22</v>
      </c>
      <c r="B33" s="19">
        <f>B15+B22+B26+B30+B31+B32</f>
        <v>1146014.8600000001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9153.3000000000466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30697.830000000075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1984.08</v>
      </c>
    </row>
    <row r="41" spans="1:2" ht="15.75" thickBot="1" x14ac:dyDescent="0.3">
      <c r="A41" s="4" t="s">
        <v>19</v>
      </c>
      <c r="B41" s="9">
        <v>28713.75</v>
      </c>
    </row>
    <row r="42" spans="1:2" ht="15.75" thickBot="1" x14ac:dyDescent="0.3">
      <c r="A42" s="15" t="s">
        <v>6</v>
      </c>
      <c r="B42" s="14">
        <f>SUM(B40:B41)</f>
        <v>30697.83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8616-7C58-4155-BD2E-DB5B5C9DF600}">
  <dimension ref="A1:D42"/>
  <sheetViews>
    <sheetView tabSelected="1" topLeftCell="A13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44896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'NOVEMBRO 2022'!B42</f>
        <v>30697.83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</f>
        <v>1001800</v>
      </c>
    </row>
    <row r="10" spans="1:2" x14ac:dyDescent="0.25">
      <c r="A10" s="3" t="s">
        <v>20</v>
      </c>
      <c r="B10" s="8">
        <v>1831.16</v>
      </c>
    </row>
    <row r="11" spans="1:2" ht="15.75" thickBot="1" x14ac:dyDescent="0.3">
      <c r="A11" s="4" t="s">
        <v>5</v>
      </c>
      <c r="B11" s="9">
        <v>110000</v>
      </c>
    </row>
    <row r="12" spans="1:2" ht="15.75" thickBot="1" x14ac:dyDescent="0.3">
      <c r="A12" s="15" t="s">
        <v>6</v>
      </c>
      <c r="B12" s="14">
        <f>SUM(B9:B11)</f>
        <v>1113631.1600000001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465922.44</v>
      </c>
    </row>
    <row r="16" spans="1:2" x14ac:dyDescent="0.25">
      <c r="A16" s="6" t="s">
        <v>8</v>
      </c>
      <c r="B16" s="10">
        <v>311059.09999999998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>
        <v>4167</v>
      </c>
    </row>
    <row r="19" spans="1:4" x14ac:dyDescent="0.25">
      <c r="A19" s="3" t="s">
        <v>9</v>
      </c>
      <c r="B19" s="28">
        <v>96936.69</v>
      </c>
    </row>
    <row r="20" spans="1:4" x14ac:dyDescent="0.25">
      <c r="A20" s="3" t="s">
        <v>10</v>
      </c>
      <c r="B20" s="8">
        <v>53759.65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490509.6</v>
      </c>
    </row>
    <row r="23" spans="1:4" x14ac:dyDescent="0.25">
      <c r="A23" s="6" t="s">
        <v>31</v>
      </c>
      <c r="B23" s="10">
        <f>312349.79+152235.25+25924.56</f>
        <v>490509.6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127507.81</v>
      </c>
    </row>
    <row r="27" spans="1:4" x14ac:dyDescent="0.25">
      <c r="A27" s="3" t="s">
        <v>26</v>
      </c>
      <c r="B27" s="8">
        <v>127507.81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51343.75-B32</f>
        <v>51343.75</v>
      </c>
      <c r="D30" s="20"/>
    </row>
    <row r="31" spans="1:4" x14ac:dyDescent="0.25">
      <c r="A31" s="3" t="s">
        <v>14</v>
      </c>
      <c r="B31" s="8">
        <v>915.69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1136199.29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-22568.129999999888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8129.7000000001863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587.54999999999995</v>
      </c>
    </row>
    <row r="41" spans="1:2" ht="15.75" thickBot="1" x14ac:dyDescent="0.3">
      <c r="A41" s="4" t="s">
        <v>19</v>
      </c>
      <c r="B41" s="9">
        <v>7542.15</v>
      </c>
    </row>
    <row r="42" spans="1:2" ht="15.75" thickBot="1" x14ac:dyDescent="0.3">
      <c r="A42" s="15" t="s">
        <v>6</v>
      </c>
      <c r="B42" s="14">
        <f>SUM(B40:B41)</f>
        <v>8129.7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opLeftCell="A7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44593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'JANEIRO 2022'!B31</f>
        <v>37643.379999999888</v>
      </c>
    </row>
    <row r="7" spans="1:2" ht="15.75" thickBot="1" x14ac:dyDescent="0.3">
      <c r="A7" s="16"/>
      <c r="B7" s="1"/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v>1001800</v>
      </c>
    </row>
    <row r="10" spans="1:2" x14ac:dyDescent="0.25">
      <c r="A10" s="3" t="s">
        <v>20</v>
      </c>
      <c r="B10" s="8">
        <v>1789.67</v>
      </c>
    </row>
    <row r="11" spans="1:2" ht="15.75" thickBot="1" x14ac:dyDescent="0.3">
      <c r="A11" s="4" t="s">
        <v>5</v>
      </c>
      <c r="B11" s="9">
        <v>300000</v>
      </c>
    </row>
    <row r="12" spans="1:2" ht="15.75" thickBot="1" x14ac:dyDescent="0.3">
      <c r="A12" s="15" t="s">
        <v>6</v>
      </c>
      <c r="B12" s="14">
        <f>SUM(B9:B11)</f>
        <v>1303589.67</v>
      </c>
    </row>
    <row r="13" spans="1:2" ht="15.75" thickBot="1" x14ac:dyDescent="0.3"/>
    <row r="14" spans="1:2" ht="15.75" thickBot="1" x14ac:dyDescent="0.3">
      <c r="A14" s="36" t="s">
        <v>7</v>
      </c>
      <c r="B14" s="37"/>
    </row>
    <row r="15" spans="1:2" x14ac:dyDescent="0.25">
      <c r="A15" s="6" t="s">
        <v>8</v>
      </c>
      <c r="B15" s="10">
        <v>245241.96</v>
      </c>
    </row>
    <row r="16" spans="1:2" x14ac:dyDescent="0.25">
      <c r="A16" s="6" t="s">
        <v>24</v>
      </c>
      <c r="B16" s="10">
        <v>44390.7</v>
      </c>
    </row>
    <row r="17" spans="1:4" x14ac:dyDescent="0.25">
      <c r="A17" s="3" t="s">
        <v>9</v>
      </c>
      <c r="B17" s="8">
        <v>0</v>
      </c>
    </row>
    <row r="18" spans="1:4" x14ac:dyDescent="0.25">
      <c r="A18" s="3" t="s">
        <v>10</v>
      </c>
      <c r="B18" s="8">
        <v>14799.03</v>
      </c>
    </row>
    <row r="19" spans="1:4" ht="15.75" thickBot="1" x14ac:dyDescent="0.3">
      <c r="A19" s="5" t="s">
        <v>11</v>
      </c>
      <c r="B19" s="11">
        <v>0</v>
      </c>
    </row>
    <row r="20" spans="1:4" ht="15.75" thickBot="1" x14ac:dyDescent="0.3">
      <c r="A20" s="18" t="s">
        <v>13</v>
      </c>
      <c r="B20" s="19">
        <f>SUM(B15:B19)</f>
        <v>304431.69</v>
      </c>
    </row>
    <row r="21" spans="1:4" x14ac:dyDescent="0.25">
      <c r="A21" s="6" t="s">
        <v>25</v>
      </c>
      <c r="B21" s="10">
        <f>283389.71+154842.5+23835.19</f>
        <v>462067.4</v>
      </c>
    </row>
    <row r="22" spans="1:4" x14ac:dyDescent="0.25">
      <c r="A22" s="3" t="s">
        <v>26</v>
      </c>
      <c r="B22" s="8">
        <v>111201.45</v>
      </c>
    </row>
    <row r="23" spans="1:4" x14ac:dyDescent="0.25">
      <c r="A23" s="3" t="s">
        <v>27</v>
      </c>
      <c r="B23" s="8">
        <v>0</v>
      </c>
    </row>
    <row r="24" spans="1:4" x14ac:dyDescent="0.25">
      <c r="A24" s="3" t="s">
        <v>12</v>
      </c>
      <c r="B24" s="8">
        <f>440657.18-B26</f>
        <v>70657.179999999993</v>
      </c>
      <c r="D24" s="20"/>
    </row>
    <row r="25" spans="1:4" x14ac:dyDescent="0.25">
      <c r="A25" s="3" t="s">
        <v>14</v>
      </c>
      <c r="B25" s="8">
        <v>785.04</v>
      </c>
    </row>
    <row r="26" spans="1:4" ht="15.75" thickBot="1" x14ac:dyDescent="0.3">
      <c r="A26" s="5" t="s">
        <v>15</v>
      </c>
      <c r="B26" s="11">
        <v>370000</v>
      </c>
    </row>
    <row r="27" spans="1:4" ht="15.75" thickBot="1" x14ac:dyDescent="0.3">
      <c r="A27" s="18" t="s">
        <v>22</v>
      </c>
      <c r="B27" s="19">
        <f>SUM(B20:B26)</f>
        <v>1319142.76</v>
      </c>
    </row>
    <row r="28" spans="1:4" ht="15.75" thickBot="1" x14ac:dyDescent="0.3"/>
    <row r="29" spans="1:4" ht="15.75" thickBot="1" x14ac:dyDescent="0.3">
      <c r="A29" s="12" t="s">
        <v>16</v>
      </c>
      <c r="B29" s="17">
        <f>B12-B27</f>
        <v>-15553.090000000084</v>
      </c>
    </row>
    <row r="30" spans="1:4" ht="15.75" thickBot="1" x14ac:dyDescent="0.3"/>
    <row r="31" spans="1:4" ht="15.75" thickBot="1" x14ac:dyDescent="0.3">
      <c r="A31" s="15" t="s">
        <v>21</v>
      </c>
      <c r="B31" s="14">
        <f>B6+B12-B27</f>
        <v>22090.289999999804</v>
      </c>
    </row>
    <row r="32" spans="1:4" ht="15.75" thickBot="1" x14ac:dyDescent="0.3"/>
    <row r="33" spans="1:2" ht="15.75" thickBot="1" x14ac:dyDescent="0.3">
      <c r="A33" s="34" t="s">
        <v>17</v>
      </c>
      <c r="B33" s="35"/>
    </row>
    <row r="34" spans="1:2" x14ac:dyDescent="0.25">
      <c r="A34" s="2" t="s">
        <v>18</v>
      </c>
      <c r="B34" s="7">
        <v>21587.7</v>
      </c>
    </row>
    <row r="35" spans="1:2" ht="15.75" thickBot="1" x14ac:dyDescent="0.3">
      <c r="A35" s="4" t="s">
        <v>19</v>
      </c>
      <c r="B35" s="9">
        <v>502.59</v>
      </c>
    </row>
    <row r="36" spans="1:2" ht="15.75" thickBot="1" x14ac:dyDescent="0.3">
      <c r="A36" s="15" t="s">
        <v>6</v>
      </c>
      <c r="B36" s="14">
        <f>SUM(B34:B35)</f>
        <v>22090.29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topLeftCell="A16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44621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'FEVEREIRO 2022'!B31</f>
        <v>22090.289999999804</v>
      </c>
    </row>
    <row r="7" spans="1:2" ht="15.75" thickBot="1" x14ac:dyDescent="0.3">
      <c r="A7" s="16"/>
      <c r="B7" s="1"/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v>1001800</v>
      </c>
    </row>
    <row r="10" spans="1:2" x14ac:dyDescent="0.25">
      <c r="A10" s="3" t="s">
        <v>20</v>
      </c>
      <c r="B10" s="8">
        <v>1914.94</v>
      </c>
    </row>
    <row r="11" spans="1:2" ht="15.75" thickBot="1" x14ac:dyDescent="0.3">
      <c r="A11" s="4" t="s">
        <v>5</v>
      </c>
      <c r="B11" s="9">
        <v>205000</v>
      </c>
    </row>
    <row r="12" spans="1:2" ht="15.75" thickBot="1" x14ac:dyDescent="0.3">
      <c r="A12" s="15" t="s">
        <v>6</v>
      </c>
      <c r="B12" s="14">
        <f>SUM(B9:B11)</f>
        <v>1208714.94</v>
      </c>
    </row>
    <row r="13" spans="1:2" ht="15.75" thickBot="1" x14ac:dyDescent="0.3"/>
    <row r="14" spans="1:2" ht="15.75" thickBot="1" x14ac:dyDescent="0.3">
      <c r="A14" s="36" t="s">
        <v>7</v>
      </c>
      <c r="B14" s="37"/>
    </row>
    <row r="15" spans="1:2" x14ac:dyDescent="0.25">
      <c r="A15" s="6" t="s">
        <v>8</v>
      </c>
      <c r="B15" s="10">
        <v>281063.69</v>
      </c>
    </row>
    <row r="16" spans="1:2" x14ac:dyDescent="0.25">
      <c r="A16" s="6" t="s">
        <v>24</v>
      </c>
      <c r="B16" s="10">
        <v>2291.0100000000002</v>
      </c>
    </row>
    <row r="17" spans="1:4" x14ac:dyDescent="0.25">
      <c r="A17" s="3" t="s">
        <v>9</v>
      </c>
      <c r="B17" s="8">
        <v>0</v>
      </c>
    </row>
    <row r="18" spans="1:4" x14ac:dyDescent="0.25">
      <c r="A18" s="3" t="s">
        <v>10</v>
      </c>
      <c r="B18" s="8">
        <v>13537.76</v>
      </c>
    </row>
    <row r="19" spans="1:4" ht="15.75" thickBot="1" x14ac:dyDescent="0.3">
      <c r="A19" s="5" t="s">
        <v>11</v>
      </c>
      <c r="B19" s="11">
        <v>0</v>
      </c>
    </row>
    <row r="20" spans="1:4" ht="15.75" thickBot="1" x14ac:dyDescent="0.3">
      <c r="A20" s="18" t="s">
        <v>13</v>
      </c>
      <c r="B20" s="19">
        <f>SUM(B15:B19)</f>
        <v>296892.46000000002</v>
      </c>
    </row>
    <row r="21" spans="1:4" x14ac:dyDescent="0.25">
      <c r="A21" s="6" t="s">
        <v>25</v>
      </c>
      <c r="B21" s="10">
        <f>316388.53+190850.9+25187.71</f>
        <v>532427.14</v>
      </c>
    </row>
    <row r="22" spans="1:4" x14ac:dyDescent="0.25">
      <c r="A22" s="3" t="s">
        <v>26</v>
      </c>
      <c r="B22" s="8">
        <v>93565.64</v>
      </c>
    </row>
    <row r="23" spans="1:4" x14ac:dyDescent="0.25">
      <c r="A23" s="3" t="s">
        <v>27</v>
      </c>
      <c r="B23" s="8">
        <v>0</v>
      </c>
    </row>
    <row r="24" spans="1:4" x14ac:dyDescent="0.25">
      <c r="A24" s="3" t="s">
        <v>12</v>
      </c>
      <c r="B24" s="8">
        <f>206499.81-B26</f>
        <v>66499.81</v>
      </c>
      <c r="D24" s="20"/>
    </row>
    <row r="25" spans="1:4" x14ac:dyDescent="0.25">
      <c r="A25" s="3" t="s">
        <v>14</v>
      </c>
      <c r="B25" s="8">
        <v>869.91</v>
      </c>
    </row>
    <row r="26" spans="1:4" ht="15.75" thickBot="1" x14ac:dyDescent="0.3">
      <c r="A26" s="5" t="s">
        <v>15</v>
      </c>
      <c r="B26" s="11">
        <v>140000</v>
      </c>
    </row>
    <row r="27" spans="1:4" ht="15.75" thickBot="1" x14ac:dyDescent="0.3">
      <c r="A27" s="18" t="s">
        <v>22</v>
      </c>
      <c r="B27" s="19">
        <f>SUM(B20:B26)</f>
        <v>1130254.96</v>
      </c>
    </row>
    <row r="28" spans="1:4" ht="15.75" thickBot="1" x14ac:dyDescent="0.3"/>
    <row r="29" spans="1:4" ht="15.75" thickBot="1" x14ac:dyDescent="0.3">
      <c r="A29" s="12" t="s">
        <v>16</v>
      </c>
      <c r="B29" s="17">
        <f>B12-B27</f>
        <v>78459.979999999981</v>
      </c>
    </row>
    <row r="30" spans="1:4" ht="15.75" thickBot="1" x14ac:dyDescent="0.3"/>
    <row r="31" spans="1:4" ht="15.75" thickBot="1" x14ac:dyDescent="0.3">
      <c r="A31" s="15" t="s">
        <v>21</v>
      </c>
      <c r="B31" s="14">
        <f>B6+B12-B27</f>
        <v>100550.26999999979</v>
      </c>
    </row>
    <row r="32" spans="1:4" ht="15.75" thickBot="1" x14ac:dyDescent="0.3"/>
    <row r="33" spans="1:2" ht="15.75" thickBot="1" x14ac:dyDescent="0.3">
      <c r="A33" s="34" t="s">
        <v>17</v>
      </c>
      <c r="B33" s="35"/>
    </row>
    <row r="34" spans="1:2" x14ac:dyDescent="0.25">
      <c r="A34" s="2" t="s">
        <v>18</v>
      </c>
      <c r="B34" s="7">
        <v>353.77</v>
      </c>
    </row>
    <row r="35" spans="1:2" ht="15.75" thickBot="1" x14ac:dyDescent="0.3">
      <c r="A35" s="4" t="s">
        <v>19</v>
      </c>
      <c r="B35" s="9">
        <v>100196.5</v>
      </c>
    </row>
    <row r="36" spans="1:2" ht="15.75" thickBot="1" x14ac:dyDescent="0.3">
      <c r="A36" s="15" t="s">
        <v>6</v>
      </c>
      <c r="B36" s="14">
        <f>SUM(B34:B35)</f>
        <v>100550.27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FFF1-7BE1-4403-BF50-48B43D8E2E2F}">
  <dimension ref="A1:D36"/>
  <sheetViews>
    <sheetView topLeftCell="A13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44652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'MARCO 2022'!B36</f>
        <v>100550.27</v>
      </c>
    </row>
    <row r="7" spans="1:2" ht="15.75" thickBot="1" x14ac:dyDescent="0.3">
      <c r="A7" s="16"/>
      <c r="B7" s="1"/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2127.27</v>
      </c>
    </row>
    <row r="11" spans="1:2" ht="15.75" thickBot="1" x14ac:dyDescent="0.3">
      <c r="A11" s="4" t="s">
        <v>5</v>
      </c>
      <c r="B11" s="9">
        <v>120000</v>
      </c>
    </row>
    <row r="12" spans="1:2" ht="15.75" thickBot="1" x14ac:dyDescent="0.3">
      <c r="A12" s="15" t="s">
        <v>6</v>
      </c>
      <c r="B12" s="14">
        <f>SUM(B9:B11)</f>
        <v>1125247.27</v>
      </c>
    </row>
    <row r="13" spans="1:2" ht="15.75" thickBot="1" x14ac:dyDescent="0.3"/>
    <row r="14" spans="1:2" ht="15.75" thickBot="1" x14ac:dyDescent="0.3">
      <c r="A14" s="36" t="s">
        <v>7</v>
      </c>
      <c r="B14" s="37"/>
    </row>
    <row r="15" spans="1:2" x14ac:dyDescent="0.25">
      <c r="A15" s="6" t="s">
        <v>8</v>
      </c>
      <c r="B15" s="10">
        <v>245761.41</v>
      </c>
    </row>
    <row r="16" spans="1:2" x14ac:dyDescent="0.25">
      <c r="A16" s="6" t="s">
        <v>24</v>
      </c>
      <c r="B16" s="10">
        <v>0</v>
      </c>
    </row>
    <row r="17" spans="1:4" x14ac:dyDescent="0.25">
      <c r="A17" s="3" t="s">
        <v>9</v>
      </c>
      <c r="B17" s="8">
        <v>0</v>
      </c>
    </row>
    <row r="18" spans="1:4" x14ac:dyDescent="0.25">
      <c r="A18" s="3" t="s">
        <v>10</v>
      </c>
      <c r="B18" s="8">
        <v>19609.54</v>
      </c>
    </row>
    <row r="19" spans="1:4" ht="15.75" thickBot="1" x14ac:dyDescent="0.3">
      <c r="A19" s="5" t="s">
        <v>11</v>
      </c>
      <c r="B19" s="11">
        <v>0</v>
      </c>
    </row>
    <row r="20" spans="1:4" ht="15.75" thickBot="1" x14ac:dyDescent="0.3">
      <c r="A20" s="18" t="s">
        <v>13</v>
      </c>
      <c r="B20" s="19">
        <f>SUM(B15:B19)</f>
        <v>265370.95</v>
      </c>
    </row>
    <row r="21" spans="1:4" x14ac:dyDescent="0.25">
      <c r="A21" s="6" t="s">
        <v>25</v>
      </c>
      <c r="B21" s="10">
        <f>295878.71+174595.22+26396.72</f>
        <v>496870.65</v>
      </c>
    </row>
    <row r="22" spans="1:4" x14ac:dyDescent="0.25">
      <c r="A22" s="3" t="s">
        <v>26</v>
      </c>
      <c r="B22" s="8">
        <v>145651.62</v>
      </c>
    </row>
    <row r="23" spans="1:4" x14ac:dyDescent="0.25">
      <c r="A23" s="3" t="s">
        <v>27</v>
      </c>
      <c r="B23" s="8">
        <v>0</v>
      </c>
    </row>
    <row r="24" spans="1:4" x14ac:dyDescent="0.25">
      <c r="A24" s="3" t="s">
        <v>12</v>
      </c>
      <c r="B24" s="8">
        <f>280718.65-B26</f>
        <v>75718.650000000023</v>
      </c>
      <c r="D24" s="20"/>
    </row>
    <row r="25" spans="1:4" x14ac:dyDescent="0.25">
      <c r="A25" s="3" t="s">
        <v>14</v>
      </c>
      <c r="B25" s="8">
        <v>821.45</v>
      </c>
    </row>
    <row r="26" spans="1:4" ht="15.75" thickBot="1" x14ac:dyDescent="0.3">
      <c r="A26" s="5" t="s">
        <v>15</v>
      </c>
      <c r="B26" s="11">
        <v>205000</v>
      </c>
    </row>
    <row r="27" spans="1:4" ht="15.75" thickBot="1" x14ac:dyDescent="0.3">
      <c r="A27" s="18" t="s">
        <v>22</v>
      </c>
      <c r="B27" s="19">
        <f>SUM(B20:B26)</f>
        <v>1189433.32</v>
      </c>
    </row>
    <row r="28" spans="1:4" ht="15.75" thickBot="1" x14ac:dyDescent="0.3"/>
    <row r="29" spans="1:4" ht="15.75" thickBot="1" x14ac:dyDescent="0.3">
      <c r="A29" s="12" t="s">
        <v>16</v>
      </c>
      <c r="B29" s="17">
        <f>B12-B27</f>
        <v>-64186.050000000047</v>
      </c>
    </row>
    <row r="30" spans="1:4" ht="15.75" thickBot="1" x14ac:dyDescent="0.3"/>
    <row r="31" spans="1:4" ht="15.75" thickBot="1" x14ac:dyDescent="0.3">
      <c r="A31" s="15" t="s">
        <v>21</v>
      </c>
      <c r="B31" s="14">
        <f>B6+B12-B27</f>
        <v>36364.219999999972</v>
      </c>
    </row>
    <row r="32" spans="1:4" ht="15.75" thickBot="1" x14ac:dyDescent="0.3"/>
    <row r="33" spans="1:2" ht="15.75" thickBot="1" x14ac:dyDescent="0.3">
      <c r="A33" s="34" t="s">
        <v>17</v>
      </c>
      <c r="B33" s="35"/>
    </row>
    <row r="34" spans="1:2" x14ac:dyDescent="0.25">
      <c r="A34" s="2" t="s">
        <v>18</v>
      </c>
      <c r="B34" s="7">
        <v>664</v>
      </c>
    </row>
    <row r="35" spans="1:2" ht="15.75" thickBot="1" x14ac:dyDescent="0.3">
      <c r="A35" s="4" t="s">
        <v>19</v>
      </c>
      <c r="B35" s="9">
        <v>35700.22</v>
      </c>
    </row>
    <row r="36" spans="1:2" ht="15.75" thickBot="1" x14ac:dyDescent="0.3">
      <c r="A36" s="15" t="s">
        <v>6</v>
      </c>
      <c r="B36" s="14">
        <f>SUM(B34:B35)</f>
        <v>36364.22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16E8-5FE3-49D1-8750-F8197BCCD03B}">
  <dimension ref="A1:D36"/>
  <sheetViews>
    <sheetView topLeftCell="A7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44682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2022'!B36</f>
        <v>36364.22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2252.02</v>
      </c>
    </row>
    <row r="11" spans="1:2" ht="15.75" thickBot="1" x14ac:dyDescent="0.3">
      <c r="A11" s="4" t="s">
        <v>5</v>
      </c>
      <c r="B11" s="9">
        <v>110000</v>
      </c>
    </row>
    <row r="12" spans="1:2" ht="15.75" thickBot="1" x14ac:dyDescent="0.3">
      <c r="A12" s="15" t="s">
        <v>6</v>
      </c>
      <c r="B12" s="14">
        <f>SUM(B9:B11)</f>
        <v>1115372.02</v>
      </c>
    </row>
    <row r="13" spans="1:2" ht="15.75" thickBot="1" x14ac:dyDescent="0.3"/>
    <row r="14" spans="1:2" ht="15.75" thickBot="1" x14ac:dyDescent="0.3">
      <c r="A14" s="36" t="s">
        <v>7</v>
      </c>
      <c r="B14" s="37"/>
    </row>
    <row r="15" spans="1:2" x14ac:dyDescent="0.25">
      <c r="A15" s="6" t="s">
        <v>8</v>
      </c>
      <c r="B15" s="10">
        <v>258050.33</v>
      </c>
    </row>
    <row r="16" spans="1:2" x14ac:dyDescent="0.25">
      <c r="A16" s="6" t="s">
        <v>24</v>
      </c>
      <c r="B16" s="10">
        <v>15302.43</v>
      </c>
    </row>
    <row r="17" spans="1:4" x14ac:dyDescent="0.25">
      <c r="A17" s="3" t="s">
        <v>9</v>
      </c>
      <c r="B17" s="8">
        <v>0</v>
      </c>
    </row>
    <row r="18" spans="1:4" x14ac:dyDescent="0.25">
      <c r="A18" s="3" t="s">
        <v>10</v>
      </c>
      <c r="B18" s="8">
        <v>2080.11</v>
      </c>
    </row>
    <row r="19" spans="1:4" ht="15.75" thickBot="1" x14ac:dyDescent="0.3">
      <c r="A19" s="5" t="s">
        <v>11</v>
      </c>
      <c r="B19" s="11">
        <v>0</v>
      </c>
    </row>
    <row r="20" spans="1:4" ht="15.75" thickBot="1" x14ac:dyDescent="0.3">
      <c r="A20" s="18" t="s">
        <v>13</v>
      </c>
      <c r="B20" s="19">
        <f>SUM(B15:B19)</f>
        <v>275432.87</v>
      </c>
    </row>
    <row r="21" spans="1:4" x14ac:dyDescent="0.25">
      <c r="A21" s="6" t="s">
        <v>25</v>
      </c>
      <c r="B21" s="10">
        <f>341109.08+162940.44+24494.82</f>
        <v>528544.34</v>
      </c>
    </row>
    <row r="22" spans="1:4" x14ac:dyDescent="0.25">
      <c r="A22" s="3" t="s">
        <v>26</v>
      </c>
      <c r="B22" s="8">
        <v>133577.19</v>
      </c>
    </row>
    <row r="23" spans="1:4" x14ac:dyDescent="0.25">
      <c r="A23" s="3" t="s">
        <v>27</v>
      </c>
      <c r="B23" s="8">
        <v>0</v>
      </c>
    </row>
    <row r="24" spans="1:4" x14ac:dyDescent="0.25">
      <c r="A24" s="3" t="s">
        <v>12</v>
      </c>
      <c r="B24" s="8">
        <f>182409.74-B26</f>
        <v>62409.739999999991</v>
      </c>
      <c r="D24" s="20"/>
    </row>
    <row r="25" spans="1:4" x14ac:dyDescent="0.25">
      <c r="A25" s="3" t="s">
        <v>14</v>
      </c>
      <c r="B25" s="8">
        <v>688.04</v>
      </c>
    </row>
    <row r="26" spans="1:4" ht="15.75" thickBot="1" x14ac:dyDescent="0.3">
      <c r="A26" s="5" t="s">
        <v>15</v>
      </c>
      <c r="B26" s="11">
        <v>120000</v>
      </c>
    </row>
    <row r="27" spans="1:4" ht="15.75" thickBot="1" x14ac:dyDescent="0.3">
      <c r="A27" s="18" t="s">
        <v>22</v>
      </c>
      <c r="B27" s="19">
        <f>SUM(B20:B26)</f>
        <v>1120652.18</v>
      </c>
    </row>
    <row r="28" spans="1:4" ht="15.75" thickBot="1" x14ac:dyDescent="0.3"/>
    <row r="29" spans="1:4" ht="15.75" thickBot="1" x14ac:dyDescent="0.3">
      <c r="A29" s="12" t="s">
        <v>16</v>
      </c>
      <c r="B29" s="17">
        <f>B12-B27</f>
        <v>-5280.1599999999162</v>
      </c>
    </row>
    <row r="30" spans="1:4" ht="15.75" thickBot="1" x14ac:dyDescent="0.3"/>
    <row r="31" spans="1:4" ht="15.75" thickBot="1" x14ac:dyDescent="0.3">
      <c r="A31" s="15" t="s">
        <v>21</v>
      </c>
      <c r="B31" s="14">
        <f>B6+B12-B27</f>
        <v>31084.060000000056</v>
      </c>
    </row>
    <row r="32" spans="1:4" ht="15.75" thickBot="1" x14ac:dyDescent="0.3"/>
    <row r="33" spans="1:2" ht="15.75" thickBot="1" x14ac:dyDescent="0.3">
      <c r="A33" s="34" t="s">
        <v>17</v>
      </c>
      <c r="B33" s="35"/>
    </row>
    <row r="34" spans="1:2" x14ac:dyDescent="0.25">
      <c r="A34" s="2" t="s">
        <v>18</v>
      </c>
      <c r="B34" s="7">
        <v>874.66</v>
      </c>
    </row>
    <row r="35" spans="1:2" ht="15.75" thickBot="1" x14ac:dyDescent="0.3">
      <c r="A35" s="4" t="s">
        <v>19</v>
      </c>
      <c r="B35" s="9">
        <v>30209.4</v>
      </c>
    </row>
    <row r="36" spans="1:2" ht="15.75" thickBot="1" x14ac:dyDescent="0.3">
      <c r="A36" s="15" t="s">
        <v>6</v>
      </c>
      <c r="B36" s="14">
        <f>SUM(B34:B35)</f>
        <v>31084.06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EE19-4E57-4995-9F20-DCFFADBF8D28}">
  <dimension ref="A1:D42"/>
  <sheetViews>
    <sheetView topLeftCell="A10" workbookViewId="0">
      <selection activeCell="E23" sqref="E23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44682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2022'!B36</f>
        <v>36364.22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2252.02</v>
      </c>
    </row>
    <row r="11" spans="1:2" ht="15.75" thickBot="1" x14ac:dyDescent="0.3">
      <c r="A11" s="4" t="s">
        <v>5</v>
      </c>
      <c r="B11" s="9">
        <v>110000</v>
      </c>
    </row>
    <row r="12" spans="1:2" ht="15.75" thickBot="1" x14ac:dyDescent="0.3">
      <c r="A12" s="15" t="s">
        <v>6</v>
      </c>
      <c r="B12" s="14">
        <f>SUM(B9:B11)</f>
        <v>1115372.02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275432.87</v>
      </c>
    </row>
    <row r="16" spans="1:2" x14ac:dyDescent="0.25">
      <c r="A16" s="6" t="s">
        <v>8</v>
      </c>
      <c r="B16" s="10">
        <v>258050.33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10">
        <v>15302.43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2080.11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528544.34</v>
      </c>
    </row>
    <row r="23" spans="1:4" x14ac:dyDescent="0.25">
      <c r="A23" s="6" t="s">
        <v>31</v>
      </c>
      <c r="B23" s="10">
        <f>341109.08+162940.44+24494.82</f>
        <v>528544.34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133577.19</v>
      </c>
    </row>
    <row r="27" spans="1:4" x14ac:dyDescent="0.25">
      <c r="A27" s="3" t="s">
        <v>26</v>
      </c>
      <c r="B27" s="8">
        <v>133577.19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182409.74-B32</f>
        <v>62409.739999999991</v>
      </c>
      <c r="D30" s="20"/>
    </row>
    <row r="31" spans="1:4" x14ac:dyDescent="0.25">
      <c r="A31" s="3" t="s">
        <v>14</v>
      </c>
      <c r="B31" s="8">
        <v>688.04</v>
      </c>
    </row>
    <row r="32" spans="1:4" ht="15.75" thickBot="1" x14ac:dyDescent="0.3">
      <c r="A32" s="5" t="s">
        <v>15</v>
      </c>
      <c r="B32" s="11">
        <v>120000</v>
      </c>
    </row>
    <row r="33" spans="1:2" ht="15.75" thickBot="1" x14ac:dyDescent="0.3">
      <c r="A33" s="18" t="s">
        <v>22</v>
      </c>
      <c r="B33" s="19">
        <f>B15+B22+B26+B30+B31+B32</f>
        <v>1120652.18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-5280.1599999999162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31084.060000000056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874.66</v>
      </c>
    </row>
    <row r="41" spans="1:2" ht="15.75" thickBot="1" x14ac:dyDescent="0.3">
      <c r="A41" s="4" t="s">
        <v>19</v>
      </c>
      <c r="B41" s="9">
        <v>30209.4</v>
      </c>
    </row>
    <row r="42" spans="1:2" ht="15.75" thickBot="1" x14ac:dyDescent="0.3">
      <c r="A42" s="15" t="s">
        <v>6</v>
      </c>
      <c r="B42" s="14">
        <f>SUM(B40:B41)</f>
        <v>31084.06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7B5E-F98C-4B24-8275-3456ABE0A783}">
  <dimension ref="A1:D42"/>
  <sheetViews>
    <sheetView topLeftCell="A10" workbookViewId="0">
      <selection activeCell="D40" sqref="D4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44713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'MAIO 2022 NOVO'!B37</f>
        <v>31084.060000000056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2777.88</v>
      </c>
    </row>
    <row r="11" spans="1:2" ht="15.75" thickBot="1" x14ac:dyDescent="0.3">
      <c r="A11" s="4" t="s">
        <v>5</v>
      </c>
      <c r="B11" s="9">
        <v>90000</v>
      </c>
    </row>
    <row r="12" spans="1:2" ht="15.75" thickBot="1" x14ac:dyDescent="0.3">
      <c r="A12" s="15" t="s">
        <v>6</v>
      </c>
      <c r="B12" s="14">
        <f>SUM(B9:B11)</f>
        <v>1095897.8799999999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280630.88</v>
      </c>
    </row>
    <row r="16" spans="1:2" x14ac:dyDescent="0.25">
      <c r="A16" s="6" t="s">
        <v>8</v>
      </c>
      <c r="B16" s="10">
        <v>254660.67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10">
        <v>2241.7800000000002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23728.43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511093.76000000001</v>
      </c>
    </row>
    <row r="23" spans="1:4" x14ac:dyDescent="0.25">
      <c r="A23" s="6" t="s">
        <v>31</v>
      </c>
      <c r="B23" s="10">
        <f>304749.25+178260.36+28084.15</f>
        <v>511093.76000000001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147272.20000000001</v>
      </c>
    </row>
    <row r="27" spans="1:4" x14ac:dyDescent="0.25">
      <c r="A27" s="3" t="s">
        <v>26</v>
      </c>
      <c r="B27" s="8">
        <v>147272.20000000001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154334.47-B32</f>
        <v>44334.47</v>
      </c>
      <c r="D30" s="20"/>
    </row>
    <row r="31" spans="1:4" x14ac:dyDescent="0.25">
      <c r="A31" s="3" t="s">
        <v>14</v>
      </c>
      <c r="B31" s="8">
        <v>675.1</v>
      </c>
    </row>
    <row r="32" spans="1:4" ht="15.75" thickBot="1" x14ac:dyDescent="0.3">
      <c r="A32" s="5" t="s">
        <v>15</v>
      </c>
      <c r="B32" s="11">
        <v>110000</v>
      </c>
    </row>
    <row r="33" spans="1:2" ht="15.75" thickBot="1" x14ac:dyDescent="0.3">
      <c r="A33" s="18" t="s">
        <v>22</v>
      </c>
      <c r="B33" s="19">
        <f>B15+B22+B26+B30+B31+B32</f>
        <v>1094006.4100000001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1891.4699999997392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32975.529999999795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1251.25</v>
      </c>
    </row>
    <row r="41" spans="1:2" ht="15.75" thickBot="1" x14ac:dyDescent="0.3">
      <c r="A41" s="4" t="s">
        <v>19</v>
      </c>
      <c r="B41" s="9">
        <v>31724.28</v>
      </c>
    </row>
    <row r="42" spans="1:2" ht="15.75" thickBot="1" x14ac:dyDescent="0.3">
      <c r="A42" s="15" t="s">
        <v>6</v>
      </c>
      <c r="B42" s="14">
        <f>SUM(B40:B41)</f>
        <v>32975.53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0B16-594D-4946-AEAD-AFA6641A65B4}">
  <dimension ref="A1:D42"/>
  <sheetViews>
    <sheetView topLeftCell="A10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44743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'JUNHO 2022'!B37</f>
        <v>32975.529999999795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1502.12</v>
      </c>
    </row>
    <row r="11" spans="1:2" ht="15.75" thickBot="1" x14ac:dyDescent="0.3">
      <c r="A11" s="4" t="s">
        <v>5</v>
      </c>
      <c r="B11" s="9">
        <v>120000</v>
      </c>
    </row>
    <row r="12" spans="1:2" ht="15.75" thickBot="1" x14ac:dyDescent="0.3">
      <c r="A12" s="15" t="s">
        <v>6</v>
      </c>
      <c r="B12" s="14">
        <f>SUM(B9:B11)</f>
        <v>1124622.1200000001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287858.47000000003</v>
      </c>
    </row>
    <row r="16" spans="1:2" x14ac:dyDescent="0.25">
      <c r="A16" s="6" t="s">
        <v>8</v>
      </c>
      <c r="B16" s="10">
        <v>260094.26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 t="s">
        <v>35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27764.21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515818.91000000003</v>
      </c>
    </row>
    <row r="23" spans="1:4" x14ac:dyDescent="0.25">
      <c r="A23" s="6" t="s">
        <v>31</v>
      </c>
      <c r="B23" s="10">
        <f>319995.45+169346.72+26476.74</f>
        <v>515818.91000000003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138489.17000000001</v>
      </c>
    </row>
    <row r="27" spans="1:4" x14ac:dyDescent="0.25">
      <c r="A27" s="3" t="s">
        <v>26</v>
      </c>
      <c r="B27" s="8">
        <v>138489.17000000001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129727.99-B32</f>
        <v>39727.990000000005</v>
      </c>
      <c r="D30" s="20"/>
    </row>
    <row r="31" spans="1:4" x14ac:dyDescent="0.25">
      <c r="A31" s="3" t="s">
        <v>14</v>
      </c>
      <c r="B31" s="8">
        <v>562.09</v>
      </c>
    </row>
    <row r="32" spans="1:4" ht="15.75" thickBot="1" x14ac:dyDescent="0.3">
      <c r="A32" s="5" t="s">
        <v>15</v>
      </c>
      <c r="B32" s="11">
        <v>90000</v>
      </c>
    </row>
    <row r="33" spans="1:2" ht="15.75" thickBot="1" x14ac:dyDescent="0.3">
      <c r="A33" s="18" t="s">
        <v>22</v>
      </c>
      <c r="B33" s="19">
        <f>B15+B22+B26+B30+B31+B32</f>
        <v>1072456.6300000001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52165.489999999991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85141.019999999786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761.34</v>
      </c>
    </row>
    <row r="41" spans="1:2" ht="15.75" thickBot="1" x14ac:dyDescent="0.3">
      <c r="A41" s="4" t="s">
        <v>19</v>
      </c>
      <c r="B41" s="9">
        <v>84379.68</v>
      </c>
    </row>
    <row r="42" spans="1:2" ht="15.75" thickBot="1" x14ac:dyDescent="0.3">
      <c r="A42" s="15" t="s">
        <v>6</v>
      </c>
      <c r="B42" s="14">
        <f>SUM(B40:B41)</f>
        <v>85141.01999999999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9AFA-4B50-4C4A-AA0C-6A35BCEFE222}">
  <dimension ref="A1:D42"/>
  <sheetViews>
    <sheetView topLeftCell="A16" workbookViewId="0">
      <selection activeCell="G29" sqref="G29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0" t="s">
        <v>23</v>
      </c>
      <c r="B1" s="31"/>
    </row>
    <row r="2" spans="1:2" ht="15.75" thickBot="1" x14ac:dyDescent="0.3">
      <c r="A2" s="32">
        <v>44774</v>
      </c>
      <c r="B2" s="33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'JULHO 2022'!B37</f>
        <v>85141.019999999786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4" t="s">
        <v>3</v>
      </c>
      <c r="B8" s="35"/>
    </row>
    <row r="9" spans="1:2" x14ac:dyDescent="0.25">
      <c r="A9" s="2" t="s">
        <v>4</v>
      </c>
      <c r="B9" s="7">
        <f>1001800+1320</f>
        <v>1003120</v>
      </c>
    </row>
    <row r="10" spans="1:2" x14ac:dyDescent="0.25">
      <c r="A10" s="3" t="s">
        <v>20</v>
      </c>
      <c r="B10" s="8">
        <v>1591.28</v>
      </c>
    </row>
    <row r="11" spans="1:2" ht="15.75" thickBot="1" x14ac:dyDescent="0.3">
      <c r="A11" s="4" t="s">
        <v>5</v>
      </c>
      <c r="B11" s="9">
        <v>80000</v>
      </c>
    </row>
    <row r="12" spans="1:2" ht="15.75" thickBot="1" x14ac:dyDescent="0.3">
      <c r="A12" s="15" t="s">
        <v>6</v>
      </c>
      <c r="B12" s="14">
        <f>SUM(B9:B11)</f>
        <v>1084711.28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307518.06</v>
      </c>
    </row>
    <row r="16" spans="1:2" x14ac:dyDescent="0.25">
      <c r="A16" s="6" t="s">
        <v>8</v>
      </c>
      <c r="B16" s="10">
        <v>287278.23</v>
      </c>
    </row>
    <row r="17" spans="1:4" x14ac:dyDescent="0.25">
      <c r="A17" s="6" t="s">
        <v>29</v>
      </c>
      <c r="B17" s="27" t="s">
        <v>35</v>
      </c>
    </row>
    <row r="18" spans="1:4" x14ac:dyDescent="0.25">
      <c r="A18" s="6" t="s">
        <v>24</v>
      </c>
      <c r="B18" s="27">
        <v>6453.21</v>
      </c>
    </row>
    <row r="19" spans="1:4" x14ac:dyDescent="0.25">
      <c r="A19" s="3" t="s">
        <v>9</v>
      </c>
      <c r="B19" s="28" t="s">
        <v>35</v>
      </c>
    </row>
    <row r="20" spans="1:4" x14ac:dyDescent="0.25">
      <c r="A20" s="3" t="s">
        <v>10</v>
      </c>
      <c r="B20" s="8">
        <v>13786.62</v>
      </c>
    </row>
    <row r="21" spans="1:4" ht="15.75" thickBot="1" x14ac:dyDescent="0.3">
      <c r="A21" s="5" t="s">
        <v>11</v>
      </c>
      <c r="B21" s="29" t="s">
        <v>35</v>
      </c>
    </row>
    <row r="22" spans="1:4" ht="15.75" thickBot="1" x14ac:dyDescent="0.3">
      <c r="A22" s="18" t="s">
        <v>30</v>
      </c>
      <c r="B22" s="19">
        <f>SUM(B23:B25)</f>
        <v>511437.91</v>
      </c>
    </row>
    <row r="23" spans="1:4" x14ac:dyDescent="0.25">
      <c r="A23" s="6" t="s">
        <v>31</v>
      </c>
      <c r="B23" s="10">
        <f>300462.05+183947.65+27028.21</f>
        <v>511437.91</v>
      </c>
    </row>
    <row r="24" spans="1:4" x14ac:dyDescent="0.25">
      <c r="A24" s="6" t="s">
        <v>32</v>
      </c>
      <c r="B24" s="27" t="s">
        <v>35</v>
      </c>
    </row>
    <row r="25" spans="1:4" x14ac:dyDescent="0.25">
      <c r="A25" s="6" t="s">
        <v>33</v>
      </c>
      <c r="B25" s="27" t="s">
        <v>35</v>
      </c>
    </row>
    <row r="26" spans="1:4" x14ac:dyDescent="0.25">
      <c r="A26" s="23" t="s">
        <v>34</v>
      </c>
      <c r="B26" s="24">
        <f>SUM(B27:B28)</f>
        <v>144029.32999999999</v>
      </c>
    </row>
    <row r="27" spans="1:4" x14ac:dyDescent="0.25">
      <c r="A27" s="3" t="s">
        <v>26</v>
      </c>
      <c r="B27" s="8">
        <v>144029.32999999999</v>
      </c>
    </row>
    <row r="28" spans="1:4" x14ac:dyDescent="0.25">
      <c r="A28" s="3" t="s">
        <v>27</v>
      </c>
      <c r="B28" s="28" t="s">
        <v>35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162397.54-B32</f>
        <v>42397.540000000008</v>
      </c>
      <c r="D30" s="20"/>
    </row>
    <row r="31" spans="1:4" x14ac:dyDescent="0.25">
      <c r="A31" s="3" t="s">
        <v>14</v>
      </c>
      <c r="B31" s="8">
        <v>661.5</v>
      </c>
    </row>
    <row r="32" spans="1:4" ht="15.75" thickBot="1" x14ac:dyDescent="0.3">
      <c r="A32" s="5" t="s">
        <v>15</v>
      </c>
      <c r="B32" s="11">
        <v>120000</v>
      </c>
    </row>
    <row r="33" spans="1:2" ht="15.75" thickBot="1" x14ac:dyDescent="0.3">
      <c r="A33" s="18" t="s">
        <v>22</v>
      </c>
      <c r="B33" s="19">
        <f>B15+B22+B26+B30+B31+B32</f>
        <v>1126044.3399999999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-41333.059999999823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43807.959999999963</v>
      </c>
    </row>
    <row r="38" spans="1:2" ht="15.75" thickBot="1" x14ac:dyDescent="0.3"/>
    <row r="39" spans="1:2" ht="15.75" thickBot="1" x14ac:dyDescent="0.3">
      <c r="A39" s="34" t="s">
        <v>17</v>
      </c>
      <c r="B39" s="35"/>
    </row>
    <row r="40" spans="1:2" x14ac:dyDescent="0.25">
      <c r="A40" s="2" t="s">
        <v>18</v>
      </c>
      <c r="B40" s="7">
        <v>1109.06</v>
      </c>
    </row>
    <row r="41" spans="1:2" ht="15.75" thickBot="1" x14ac:dyDescent="0.3">
      <c r="A41" s="4" t="s">
        <v>19</v>
      </c>
      <c r="B41" s="9">
        <v>42698.9</v>
      </c>
    </row>
    <row r="42" spans="1:2" ht="15.75" thickBot="1" x14ac:dyDescent="0.3">
      <c r="A42" s="15" t="s">
        <v>6</v>
      </c>
      <c r="B42" s="14">
        <f>SUM(B40:B41)</f>
        <v>43807.96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 2022</vt:lpstr>
      <vt:lpstr>FEVEREIRO 2022</vt:lpstr>
      <vt:lpstr>MARCO 2022</vt:lpstr>
      <vt:lpstr>ABRIL 2022</vt:lpstr>
      <vt:lpstr>MAIO 2022</vt:lpstr>
      <vt:lpstr>MAIO 2022 NOVO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 Ame Clinico</cp:lastModifiedBy>
  <cp:lastPrinted>2022-12-06T20:54:35Z</cp:lastPrinted>
  <dcterms:created xsi:type="dcterms:W3CDTF">2017-03-06T17:24:05Z</dcterms:created>
  <dcterms:modified xsi:type="dcterms:W3CDTF">2023-01-06T22:11:04Z</dcterms:modified>
</cp:coreProperties>
</file>