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T:\Juliana Orlovicks\CONTABILIDADE\AME 2021\CIRURGICO\1 - FLUXO DE CAIXA\"/>
    </mc:Choice>
  </mc:AlternateContent>
  <xr:revisionPtr revIDLastSave="0" documentId="13_ncr:1_{A83BFBB4-FFC0-4D33-87E2-73F7601B2701}" xr6:coauthVersionLast="47" xr6:coauthVersionMax="47" xr10:uidLastSave="{00000000-0000-0000-0000-000000000000}"/>
  <bookViews>
    <workbookView xWindow="-120" yWindow="-120" windowWidth="29040" windowHeight="15840" firstSheet="6" activeTab="11" xr2:uid="{00000000-000D-0000-FFFF-FFFF00000000}"/>
  </bookViews>
  <sheets>
    <sheet name="JANEIRO 2021" sheetId="45" r:id="rId1"/>
    <sheet name="FEVEREIRO 2021" sheetId="46" r:id="rId2"/>
    <sheet name="MARCO 2021" sheetId="47" r:id="rId3"/>
    <sheet name="ABRIL 2021" sheetId="48" r:id="rId4"/>
    <sheet name="MAIO 2021" sheetId="49" r:id="rId5"/>
    <sheet name="JUNHO 2021" sheetId="50" r:id="rId6"/>
    <sheet name="JULHO 2021" sheetId="51" r:id="rId7"/>
    <sheet name="AGOSTO 2021" sheetId="52" r:id="rId8"/>
    <sheet name="SETEMBRO 2021" sheetId="53" r:id="rId9"/>
    <sheet name="OUTUBRO 2021" sheetId="54" r:id="rId10"/>
    <sheet name="NOVEMRBO 2021" sheetId="55" r:id="rId11"/>
    <sheet name="DEZEMBRO 2021" sheetId="5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56" l="1"/>
  <c r="B24" i="56"/>
  <c r="B16" i="56"/>
  <c r="B15" i="56"/>
  <c r="B9" i="56"/>
  <c r="B6" i="56"/>
  <c r="B36" i="56"/>
  <c r="B20" i="56"/>
  <c r="B27" i="56" s="1"/>
  <c r="B12" i="56"/>
  <c r="B21" i="55"/>
  <c r="B36" i="55"/>
  <c r="B20" i="55"/>
  <c r="B12" i="55"/>
  <c r="B21" i="54"/>
  <c r="B36" i="54"/>
  <c r="B6" i="55" s="1"/>
  <c r="B20" i="54"/>
  <c r="B12" i="54"/>
  <c r="B29" i="56" l="1"/>
  <c r="B31" i="56"/>
  <c r="B27" i="55"/>
  <c r="B29" i="55" s="1"/>
  <c r="B27" i="54"/>
  <c r="B29" i="54" s="1"/>
  <c r="B21" i="53"/>
  <c r="B31" i="55" l="1"/>
  <c r="B36" i="53"/>
  <c r="B20" i="53"/>
  <c r="B12" i="53"/>
  <c r="B27" i="53" l="1"/>
  <c r="B29" i="53" s="1"/>
  <c r="B21" i="52"/>
  <c r="B36" i="52" l="1"/>
  <c r="B20" i="52"/>
  <c r="B27" i="52" s="1"/>
  <c r="B12" i="52"/>
  <c r="B29" i="52" l="1"/>
  <c r="B21" i="51"/>
  <c r="B24" i="51"/>
  <c r="B11" i="51"/>
  <c r="B36" i="51" l="1"/>
  <c r="B20" i="51"/>
  <c r="B27" i="51" s="1"/>
  <c r="B12" i="51"/>
  <c r="B29" i="51" l="1"/>
  <c r="B21" i="50"/>
  <c r="B36" i="50" l="1"/>
  <c r="B20" i="50"/>
  <c r="B27" i="50" s="1"/>
  <c r="B12" i="50"/>
  <c r="B29" i="50" l="1"/>
  <c r="B21" i="49"/>
  <c r="B36" i="49"/>
  <c r="B20" i="49"/>
  <c r="B12" i="49"/>
  <c r="B27" i="49" l="1"/>
  <c r="B21" i="48"/>
  <c r="B36" i="48"/>
  <c r="B6" i="49" s="1"/>
  <c r="B20" i="48"/>
  <c r="B12" i="48"/>
  <c r="B31" i="49" l="1"/>
  <c r="B6" i="50" s="1"/>
  <c r="B31" i="50" s="1"/>
  <c r="B6" i="51" s="1"/>
  <c r="B31" i="51" s="1"/>
  <c r="B6" i="52" s="1"/>
  <c r="B31" i="52" s="1"/>
  <c r="B6" i="53" s="1"/>
  <c r="B31" i="53" s="1"/>
  <c r="B6" i="54" s="1"/>
  <c r="B31" i="54" s="1"/>
  <c r="B29" i="49"/>
  <c r="B27" i="48"/>
  <c r="B29" i="48" s="1"/>
  <c r="B21" i="47"/>
  <c r="B36" i="47"/>
  <c r="B20" i="47"/>
  <c r="B12" i="47"/>
  <c r="B27" i="47" l="1"/>
  <c r="B29" i="47"/>
  <c r="B21" i="46"/>
  <c r="B36" i="46"/>
  <c r="B20" i="46"/>
  <c r="B12" i="46"/>
  <c r="B27" i="46" l="1"/>
  <c r="B29" i="46" s="1"/>
  <c r="B21" i="45"/>
  <c r="B36" i="45" l="1"/>
  <c r="B20" i="45"/>
  <c r="B12" i="45"/>
  <c r="B27" i="45" l="1"/>
  <c r="B29" i="45" s="1"/>
  <c r="B31" i="45" l="1"/>
  <c r="B6" i="46" s="1"/>
  <c r="B31" i="46" s="1"/>
  <c r="B6" i="47" s="1"/>
  <c r="B31" i="47" s="1"/>
  <c r="B6" i="48" s="1"/>
  <c r="B31" i="4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Contabilidade01 Ame Clinico</author>
  </authors>
  <commentList>
    <comment ref="B11" authorId="0" shapeId="0" xr:uid="{00000000-0006-0000-0600-000001000000}">
      <text>
        <r>
          <rPr>
            <b/>
            <sz val="9"/>
            <color indexed="81"/>
            <rFont val="Segoe UI"/>
            <charset val="1"/>
          </rPr>
          <t>Contabilidade01 Ame Clinico:</t>
        </r>
        <r>
          <rPr>
            <sz val="9"/>
            <color indexed="81"/>
            <rFont val="Segoe UI"/>
            <charset val="1"/>
          </rPr>
          <t xml:space="preserve">
fundação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Contabilidade01 Ame Clinico</author>
  </authors>
  <commentList>
    <comment ref="B11" authorId="0" shapeId="0" xr:uid="{00000000-0006-0000-0700-000001000000}">
      <text>
        <r>
          <rPr>
            <b/>
            <sz val="9"/>
            <color indexed="81"/>
            <rFont val="Segoe UI"/>
            <charset val="1"/>
          </rPr>
          <t>Contabilidade01 Ame Clinico:</t>
        </r>
        <r>
          <rPr>
            <sz val="9"/>
            <color indexed="81"/>
            <rFont val="Segoe UI"/>
            <charset val="1"/>
          </rPr>
          <t xml:space="preserve">
fundação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Contabilidade01 Ame Clinico</author>
  </authors>
  <commentList>
    <comment ref="B11" authorId="0" shapeId="0" xr:uid="{00000000-0006-0000-0800-000001000000}">
      <text>
        <r>
          <rPr>
            <b/>
            <sz val="9"/>
            <color indexed="81"/>
            <rFont val="Segoe UI"/>
            <charset val="1"/>
          </rPr>
          <t>Contabilidade01 Ame Clinico:</t>
        </r>
        <r>
          <rPr>
            <sz val="9"/>
            <color indexed="81"/>
            <rFont val="Segoe UI"/>
            <charset val="1"/>
          </rPr>
          <t xml:space="preserve">
fundação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Contabilidade01 Ame Clinico</author>
  </authors>
  <commentList>
    <comment ref="B11" authorId="0" shapeId="0" xr:uid="{00000000-0006-0000-0900-000001000000}">
      <text>
        <r>
          <rPr>
            <b/>
            <sz val="9"/>
            <color indexed="81"/>
            <rFont val="Segoe UI"/>
            <charset val="1"/>
          </rPr>
          <t>Contabilidade01 Ame Clinico:</t>
        </r>
        <r>
          <rPr>
            <sz val="9"/>
            <color indexed="81"/>
            <rFont val="Segoe UI"/>
            <charset val="1"/>
          </rPr>
          <t xml:space="preserve">
fundação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Contabilidade01 Ame Clinico</author>
  </authors>
  <commentList>
    <comment ref="B11" authorId="0" shapeId="0" xr:uid="{00000000-0006-0000-0A00-000001000000}">
      <text>
        <r>
          <rPr>
            <b/>
            <sz val="9"/>
            <color indexed="81"/>
            <rFont val="Segoe UI"/>
            <charset val="1"/>
          </rPr>
          <t>Contabilidade01 Ame Clinico:</t>
        </r>
        <r>
          <rPr>
            <sz val="9"/>
            <color indexed="81"/>
            <rFont val="Segoe UI"/>
            <charset val="1"/>
          </rPr>
          <t xml:space="preserve">
fundação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Contabilidade01 Ame Clinico</author>
  </authors>
  <commentList>
    <comment ref="B11" authorId="0" shapeId="0" xr:uid="{0C325328-7168-4BAA-8A97-DDE3E8D17C99}">
      <text>
        <r>
          <rPr>
            <b/>
            <sz val="9"/>
            <color indexed="81"/>
            <rFont val="Segoe UI"/>
            <charset val="1"/>
          </rPr>
          <t>Contabilidade01 Ame Clinico:</t>
        </r>
        <r>
          <rPr>
            <sz val="9"/>
            <color indexed="81"/>
            <rFont val="Segoe UI"/>
            <charset val="1"/>
          </rPr>
          <t xml:space="preserve">
fundação</t>
        </r>
      </text>
    </comment>
  </commentList>
</comments>
</file>

<file path=xl/sharedStrings.xml><?xml version="1.0" encoding="utf-8"?>
<sst xmlns="http://schemas.openxmlformats.org/spreadsheetml/2006/main" count="348" uniqueCount="28">
  <si>
    <t>FLUXO DE CAIXA</t>
  </si>
  <si>
    <t>VALOR</t>
  </si>
  <si>
    <t>SALDO MÊS ANTERIOR</t>
  </si>
  <si>
    <t>RECEITAS</t>
  </si>
  <si>
    <t>Contratos de Gestão</t>
  </si>
  <si>
    <t>Outras Receitas</t>
  </si>
  <si>
    <t>TOTAL</t>
  </si>
  <si>
    <t>DESPESAS</t>
  </si>
  <si>
    <t>Salarios</t>
  </si>
  <si>
    <t>13º</t>
  </si>
  <si>
    <t>Férias</t>
  </si>
  <si>
    <t>Outros</t>
  </si>
  <si>
    <t>Utilidade Publica (Água / Energia / Telefone / Gás)</t>
  </si>
  <si>
    <t>PESSOAL CLT (Folha de Pagamento)</t>
  </si>
  <si>
    <t>Financeiras (Tarifa Bancaria)</t>
  </si>
  <si>
    <t>Outras Despesas</t>
  </si>
  <si>
    <t>SALDO TOTAL DO MÊS (RECEITAS - DESPESAS)</t>
  </si>
  <si>
    <t>SALDO BANCARIO</t>
  </si>
  <si>
    <t>Conta Corrente</t>
  </si>
  <si>
    <t xml:space="preserve">Aplicações </t>
  </si>
  <si>
    <r>
      <t>Receitas Financeiras (</t>
    </r>
    <r>
      <rPr>
        <i/>
        <sz val="11"/>
        <color theme="1"/>
        <rFont val="Calibri"/>
        <family val="2"/>
        <scheme val="minor"/>
      </rPr>
      <t>Rendimento Liquido</t>
    </r>
    <r>
      <rPr>
        <sz val="11"/>
        <color theme="1"/>
        <rFont val="Calibri"/>
        <family val="2"/>
        <scheme val="minor"/>
      </rPr>
      <t>)</t>
    </r>
  </si>
  <si>
    <r>
      <t xml:space="preserve">SALDO FINAL (SALDO ANTERIOR + RECEITAS - DESPESAS)  </t>
    </r>
    <r>
      <rPr>
        <b/>
        <i/>
        <sz val="11"/>
        <color rgb="FFFF0000"/>
        <rFont val="Calibri"/>
        <family val="2"/>
        <scheme val="minor"/>
      </rPr>
      <t>(CUSTEIO)</t>
    </r>
  </si>
  <si>
    <t>TOTAL DESPESAS</t>
  </si>
  <si>
    <t>DEMONSTRATIVO DO FLUXO DE CAIXA - AME CIRUGICO</t>
  </si>
  <si>
    <t>Rescisão</t>
  </si>
  <si>
    <t>Terceiros PJ (Serviços Médicos / Diversos / Cooperativa / Impostos)</t>
  </si>
  <si>
    <t xml:space="preserve">Materiais Consumo </t>
  </si>
  <si>
    <t>Materiais CAF (Fornecedor / Caixa / Cheque mês anterior)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</si>
</sst>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7" xfId="0" applyFont="1" applyBorder="1"/>
    <xf numFmtId="0" fontId="0" fillId="0" borderId="11" xfId="0" applyFont="1" applyBorder="1"/>
    <xf numFmtId="0" fontId="0" fillId="0" borderId="13" xfId="0" applyFont="1" applyBorder="1"/>
    <xf numFmtId="4" fontId="0" fillId="0" borderId="6" xfId="0" applyNumberFormat="1" applyBorder="1"/>
    <xf numFmtId="4" fontId="0" fillId="0" borderId="8" xfId="0" applyNumberFormat="1" applyBorder="1"/>
    <xf numFmtId="4" fontId="0" fillId="0" borderId="10" xfId="0" applyNumberFormat="1" applyBorder="1"/>
    <xf numFmtId="4" fontId="0" fillId="0" borderId="14" xfId="0" applyNumberFormat="1" applyBorder="1"/>
    <xf numFmtId="4" fontId="0" fillId="0" borderId="12" xfId="0" applyNumberFormat="1" applyBorder="1"/>
    <xf numFmtId="0" fontId="4" fillId="2" borderId="3" xfId="0" applyFont="1" applyFill="1" applyBorder="1"/>
    <xf numFmtId="0" fontId="4" fillId="2" borderId="4" xfId="0" applyFont="1" applyFill="1" applyBorder="1"/>
    <xf numFmtId="4" fontId="4" fillId="3" borderId="4" xfId="0" applyNumberFormat="1" applyFont="1" applyFill="1" applyBorder="1"/>
    <xf numFmtId="0" fontId="4" fillId="3" borderId="3" xfId="0" applyFont="1" applyFill="1" applyBorder="1"/>
    <xf numFmtId="0" fontId="1" fillId="0" borderId="0" xfId="0" applyFont="1"/>
    <xf numFmtId="4" fontId="4" fillId="2" borderId="4" xfId="0" applyNumberFormat="1" applyFont="1" applyFill="1" applyBorder="1"/>
    <xf numFmtId="0" fontId="4" fillId="6" borderId="3" xfId="0" applyFont="1" applyFill="1" applyBorder="1"/>
    <xf numFmtId="4" fontId="4" fillId="6" borderId="4" xfId="0" applyNumberFormat="1" applyFont="1" applyFill="1" applyBorder="1"/>
    <xf numFmtId="0" fontId="0" fillId="0" borderId="0" xfId="0" applyFill="1"/>
    <xf numFmtId="4" fontId="0" fillId="0" borderId="14" xfId="0" applyNumberFormat="1" applyFill="1" applyBorder="1"/>
    <xf numFmtId="4" fontId="0" fillId="0" borderId="8" xfId="0" applyNumberFormat="1" applyFill="1" applyBorder="1"/>
    <xf numFmtId="4" fontId="0" fillId="0" borderId="12" xfId="0" applyNumberFormat="1" applyFill="1" applyBorder="1"/>
    <xf numFmtId="4" fontId="0" fillId="0" borderId="0" xfId="0" applyNumberFormat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17" fontId="4" fillId="5" borderId="1" xfId="0" applyNumberFormat="1" applyFont="1" applyFill="1" applyBorder="1" applyAlignment="1">
      <alignment horizontal="center"/>
    </xf>
    <xf numFmtId="17" fontId="4" fillId="5" borderId="2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left"/>
    </xf>
    <xf numFmtId="0" fontId="4" fillId="7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topLeftCell="A19" workbookViewId="0">
      <selection activeCell="B17" sqref="B17"/>
    </sheetView>
  </sheetViews>
  <sheetFormatPr defaultRowHeight="15" x14ac:dyDescent="0.25"/>
  <cols>
    <col min="1" max="1" width="60" customWidth="1"/>
    <col min="2" max="2" width="18.28515625" customWidth="1"/>
  </cols>
  <sheetData>
    <row r="1" spans="1:2" ht="15.75" thickBot="1" x14ac:dyDescent="0.3">
      <c r="A1" s="26" t="s">
        <v>23</v>
      </c>
      <c r="B1" s="27"/>
    </row>
    <row r="2" spans="1:2" ht="15.75" thickBot="1" x14ac:dyDescent="0.3">
      <c r="A2" s="28">
        <v>44197</v>
      </c>
      <c r="B2" s="29"/>
    </row>
    <row r="3" spans="1:2" ht="15.75" thickBot="1" x14ac:dyDescent="0.3"/>
    <row r="4" spans="1:2" ht="15.75" thickBot="1" x14ac:dyDescent="0.3">
      <c r="A4" s="13" t="s">
        <v>0</v>
      </c>
      <c r="B4" s="14" t="s">
        <v>1</v>
      </c>
    </row>
    <row r="5" spans="1:2" ht="15.75" thickBot="1" x14ac:dyDescent="0.3"/>
    <row r="6" spans="1:2" ht="15.75" thickBot="1" x14ac:dyDescent="0.3">
      <c r="A6" s="16" t="s">
        <v>2</v>
      </c>
      <c r="B6" s="15">
        <v>265287.21999999997</v>
      </c>
    </row>
    <row r="7" spans="1:2" ht="15.75" thickBot="1" x14ac:dyDescent="0.3">
      <c r="A7" s="17"/>
      <c r="B7" s="1"/>
    </row>
    <row r="8" spans="1:2" ht="15.75" thickBot="1" x14ac:dyDescent="0.3">
      <c r="A8" s="30" t="s">
        <v>3</v>
      </c>
      <c r="B8" s="31"/>
    </row>
    <row r="9" spans="1:2" x14ac:dyDescent="0.25">
      <c r="A9" s="2" t="s">
        <v>4</v>
      </c>
      <c r="B9" s="8">
        <v>701194</v>
      </c>
    </row>
    <row r="10" spans="1:2" x14ac:dyDescent="0.25">
      <c r="A10" s="3" t="s">
        <v>20</v>
      </c>
      <c r="B10" s="9">
        <v>632.44000000000005</v>
      </c>
    </row>
    <row r="11" spans="1:2" ht="15.75" thickBot="1" x14ac:dyDescent="0.3">
      <c r="A11" s="4" t="s">
        <v>5</v>
      </c>
      <c r="B11" s="10">
        <v>0</v>
      </c>
    </row>
    <row r="12" spans="1:2" ht="15.75" thickBot="1" x14ac:dyDescent="0.3">
      <c r="A12" s="16" t="s">
        <v>6</v>
      </c>
      <c r="B12" s="15">
        <f>SUM(B9:B11)</f>
        <v>701826.44</v>
      </c>
    </row>
    <row r="13" spans="1:2" ht="15.75" thickBot="1" x14ac:dyDescent="0.3"/>
    <row r="14" spans="1:2" ht="15.75" thickBot="1" x14ac:dyDescent="0.3">
      <c r="A14" s="32" t="s">
        <v>7</v>
      </c>
      <c r="B14" s="33"/>
    </row>
    <row r="15" spans="1:2" x14ac:dyDescent="0.25">
      <c r="A15" s="7" t="s">
        <v>8</v>
      </c>
      <c r="B15" s="11">
        <v>216497.98</v>
      </c>
    </row>
    <row r="16" spans="1:2" x14ac:dyDescent="0.25">
      <c r="A16" s="7" t="s">
        <v>24</v>
      </c>
      <c r="B16" s="11">
        <v>1867.83</v>
      </c>
    </row>
    <row r="17" spans="1:3" x14ac:dyDescent="0.25">
      <c r="A17" s="5" t="s">
        <v>9</v>
      </c>
      <c r="B17" s="9">
        <v>0</v>
      </c>
    </row>
    <row r="18" spans="1:3" x14ac:dyDescent="0.25">
      <c r="A18" s="5" t="s">
        <v>10</v>
      </c>
      <c r="B18" s="9">
        <v>32157.93</v>
      </c>
    </row>
    <row r="19" spans="1:3" ht="15.75" thickBot="1" x14ac:dyDescent="0.3">
      <c r="A19" s="6" t="s">
        <v>11</v>
      </c>
      <c r="B19" s="12">
        <v>0</v>
      </c>
    </row>
    <row r="20" spans="1:3" ht="15.75" thickBot="1" x14ac:dyDescent="0.3">
      <c r="A20" s="19" t="s">
        <v>13</v>
      </c>
      <c r="B20" s="20">
        <f>SUM(B15:B19)</f>
        <v>250523.74</v>
      </c>
    </row>
    <row r="21" spans="1:3" x14ac:dyDescent="0.25">
      <c r="A21" s="7" t="s">
        <v>25</v>
      </c>
      <c r="B21" s="22">
        <f>224319.15+14686.28+25546.93</f>
        <v>264552.36</v>
      </c>
    </row>
    <row r="22" spans="1:3" x14ac:dyDescent="0.25">
      <c r="A22" s="5" t="s">
        <v>27</v>
      </c>
      <c r="B22" s="23">
        <v>35873.14</v>
      </c>
      <c r="C22" s="21"/>
    </row>
    <row r="23" spans="1:3" x14ac:dyDescent="0.25">
      <c r="A23" s="5" t="s">
        <v>26</v>
      </c>
      <c r="B23" s="23">
        <v>0</v>
      </c>
      <c r="C23" s="21"/>
    </row>
    <row r="24" spans="1:3" x14ac:dyDescent="0.25">
      <c r="A24" s="5" t="s">
        <v>12</v>
      </c>
      <c r="B24" s="23">
        <v>599.85</v>
      </c>
    </row>
    <row r="25" spans="1:3" x14ac:dyDescent="0.25">
      <c r="A25" s="5" t="s">
        <v>14</v>
      </c>
      <c r="B25" s="23">
        <v>404.09</v>
      </c>
    </row>
    <row r="26" spans="1:3" ht="15.75" thickBot="1" x14ac:dyDescent="0.3">
      <c r="A26" s="6" t="s">
        <v>15</v>
      </c>
      <c r="B26" s="24">
        <v>0</v>
      </c>
    </row>
    <row r="27" spans="1:3" ht="15.75" thickBot="1" x14ac:dyDescent="0.3">
      <c r="A27" s="19" t="s">
        <v>22</v>
      </c>
      <c r="B27" s="20">
        <f>SUM(B20:B26)</f>
        <v>551953.17999999993</v>
      </c>
    </row>
    <row r="28" spans="1:3" ht="15.75" thickBot="1" x14ac:dyDescent="0.3"/>
    <row r="29" spans="1:3" ht="15.75" thickBot="1" x14ac:dyDescent="0.3">
      <c r="A29" s="13" t="s">
        <v>16</v>
      </c>
      <c r="B29" s="18">
        <f>B12-B27</f>
        <v>149873.26</v>
      </c>
    </row>
    <row r="30" spans="1:3" ht="15.75" thickBot="1" x14ac:dyDescent="0.3"/>
    <row r="31" spans="1:3" ht="15.75" thickBot="1" x14ac:dyDescent="0.3">
      <c r="A31" s="16" t="s">
        <v>21</v>
      </c>
      <c r="B31" s="15">
        <f>B6+B12-B27</f>
        <v>415160.48</v>
      </c>
    </row>
    <row r="32" spans="1:3" ht="15.75" thickBot="1" x14ac:dyDescent="0.3"/>
    <row r="33" spans="1:5" ht="15.75" thickBot="1" x14ac:dyDescent="0.3">
      <c r="A33" s="30" t="s">
        <v>17</v>
      </c>
      <c r="B33" s="31"/>
    </row>
    <row r="34" spans="1:5" x14ac:dyDescent="0.25">
      <c r="A34" s="2" t="s">
        <v>18</v>
      </c>
      <c r="B34" s="8">
        <v>221.11</v>
      </c>
    </row>
    <row r="35" spans="1:5" ht="15.75" thickBot="1" x14ac:dyDescent="0.3">
      <c r="A35" s="4" t="s">
        <v>19</v>
      </c>
      <c r="B35" s="10">
        <v>414939.37</v>
      </c>
    </row>
    <row r="36" spans="1:5" ht="15.75" thickBot="1" x14ac:dyDescent="0.3">
      <c r="A36" s="16" t="s">
        <v>6</v>
      </c>
      <c r="B36" s="15">
        <f>SUM(B34:B35)</f>
        <v>415160.48</v>
      </c>
      <c r="E36" s="25"/>
    </row>
  </sheetData>
  <mergeCells count="5">
    <mergeCell ref="A1:B1"/>
    <mergeCell ref="A2:B2"/>
    <mergeCell ref="A8:B8"/>
    <mergeCell ref="A14:B14"/>
    <mergeCell ref="A33:B3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6"/>
  <sheetViews>
    <sheetView topLeftCell="A19" workbookViewId="0">
      <selection activeCell="A3" sqref="A3"/>
    </sheetView>
  </sheetViews>
  <sheetFormatPr defaultRowHeight="15" x14ac:dyDescent="0.25"/>
  <cols>
    <col min="1" max="1" width="60" customWidth="1"/>
    <col min="2" max="2" width="18.28515625" customWidth="1"/>
  </cols>
  <sheetData>
    <row r="1" spans="1:2" ht="15.75" thickBot="1" x14ac:dyDescent="0.3">
      <c r="A1" s="26" t="s">
        <v>23</v>
      </c>
      <c r="B1" s="27"/>
    </row>
    <row r="2" spans="1:2" ht="15.75" thickBot="1" x14ac:dyDescent="0.3">
      <c r="A2" s="28">
        <v>44470</v>
      </c>
      <c r="B2" s="29"/>
    </row>
    <row r="3" spans="1:2" ht="15.75" thickBot="1" x14ac:dyDescent="0.3"/>
    <row r="4" spans="1:2" ht="15.75" thickBot="1" x14ac:dyDescent="0.3">
      <c r="A4" s="13" t="s">
        <v>0</v>
      </c>
      <c r="B4" s="14" t="s">
        <v>1</v>
      </c>
    </row>
    <row r="5" spans="1:2" ht="15.75" thickBot="1" x14ac:dyDescent="0.3"/>
    <row r="6" spans="1:2" ht="15.75" thickBot="1" x14ac:dyDescent="0.3">
      <c r="A6" s="16" t="s">
        <v>2</v>
      </c>
      <c r="B6" s="15">
        <f>'SETEMBRO 2021'!B31</f>
        <v>332.1300000003539</v>
      </c>
    </row>
    <row r="7" spans="1:2" ht="15.75" thickBot="1" x14ac:dyDescent="0.3">
      <c r="A7" s="17"/>
      <c r="B7" s="1"/>
    </row>
    <row r="8" spans="1:2" ht="15.75" thickBot="1" x14ac:dyDescent="0.3">
      <c r="A8" s="30" t="s">
        <v>3</v>
      </c>
      <c r="B8" s="31"/>
    </row>
    <row r="9" spans="1:2" x14ac:dyDescent="0.25">
      <c r="A9" s="2" t="s">
        <v>4</v>
      </c>
      <c r="B9" s="8">
        <v>701194</v>
      </c>
    </row>
    <row r="10" spans="1:2" x14ac:dyDescent="0.25">
      <c r="A10" s="3" t="s">
        <v>20</v>
      </c>
      <c r="B10" s="9">
        <v>665.13</v>
      </c>
    </row>
    <row r="11" spans="1:2" ht="15.75" thickBot="1" x14ac:dyDescent="0.3">
      <c r="A11" s="4" t="s">
        <v>5</v>
      </c>
      <c r="B11" s="10">
        <v>0</v>
      </c>
    </row>
    <row r="12" spans="1:2" ht="15.75" thickBot="1" x14ac:dyDescent="0.3">
      <c r="A12" s="16" t="s">
        <v>6</v>
      </c>
      <c r="B12" s="15">
        <f>SUM(B9:B11)</f>
        <v>701859.13</v>
      </c>
    </row>
    <row r="13" spans="1:2" ht="15.75" thickBot="1" x14ac:dyDescent="0.3"/>
    <row r="14" spans="1:2" ht="15.75" thickBot="1" x14ac:dyDescent="0.3">
      <c r="A14" s="32" t="s">
        <v>7</v>
      </c>
      <c r="B14" s="33"/>
    </row>
    <row r="15" spans="1:2" x14ac:dyDescent="0.25">
      <c r="A15" s="7" t="s">
        <v>8</v>
      </c>
      <c r="B15" s="11">
        <v>272743.34000000003</v>
      </c>
    </row>
    <row r="16" spans="1:2" x14ac:dyDescent="0.25">
      <c r="A16" s="7" t="s">
        <v>24</v>
      </c>
      <c r="B16" s="11">
        <v>43072.89</v>
      </c>
    </row>
    <row r="17" spans="1:3" x14ac:dyDescent="0.25">
      <c r="A17" s="5" t="s">
        <v>9</v>
      </c>
      <c r="B17" s="9">
        <v>0</v>
      </c>
    </row>
    <row r="18" spans="1:3" x14ac:dyDescent="0.25">
      <c r="A18" s="5" t="s">
        <v>10</v>
      </c>
      <c r="B18" s="9">
        <v>27492.1</v>
      </c>
    </row>
    <row r="19" spans="1:3" ht="15.75" thickBot="1" x14ac:dyDescent="0.3">
      <c r="A19" s="6" t="s">
        <v>11</v>
      </c>
      <c r="B19" s="12">
        <v>0</v>
      </c>
    </row>
    <row r="20" spans="1:3" ht="15.75" thickBot="1" x14ac:dyDescent="0.3">
      <c r="A20" s="19" t="s">
        <v>13</v>
      </c>
      <c r="B20" s="20">
        <f>SUM(B15:B19)</f>
        <v>343308.33</v>
      </c>
    </row>
    <row r="21" spans="1:3" x14ac:dyDescent="0.25">
      <c r="A21" s="7" t="s">
        <v>25</v>
      </c>
      <c r="B21" s="22">
        <f>151369.78+39943.7+17429.94</f>
        <v>208743.41999999998</v>
      </c>
    </row>
    <row r="22" spans="1:3" x14ac:dyDescent="0.25">
      <c r="A22" s="5" t="s">
        <v>27</v>
      </c>
      <c r="B22" s="23">
        <v>96805.63</v>
      </c>
      <c r="C22" s="21"/>
    </row>
    <row r="23" spans="1:3" x14ac:dyDescent="0.25">
      <c r="A23" s="5" t="s">
        <v>26</v>
      </c>
      <c r="B23" s="23">
        <v>0</v>
      </c>
      <c r="C23" s="21"/>
    </row>
    <row r="24" spans="1:3" x14ac:dyDescent="0.25">
      <c r="A24" s="5" t="s">
        <v>12</v>
      </c>
      <c r="B24" s="23">
        <v>674.67</v>
      </c>
    </row>
    <row r="25" spans="1:3" x14ac:dyDescent="0.25">
      <c r="A25" s="5" t="s">
        <v>14</v>
      </c>
      <c r="B25" s="23">
        <v>587.49</v>
      </c>
    </row>
    <row r="26" spans="1:3" ht="15.75" thickBot="1" x14ac:dyDescent="0.3">
      <c r="A26" s="6" t="s">
        <v>15</v>
      </c>
      <c r="B26" s="24">
        <v>0</v>
      </c>
    </row>
    <row r="27" spans="1:3" ht="15.75" thickBot="1" x14ac:dyDescent="0.3">
      <c r="A27" s="19" t="s">
        <v>22</v>
      </c>
      <c r="B27" s="20">
        <f>SUM(B20:B26)</f>
        <v>650119.54</v>
      </c>
    </row>
    <row r="28" spans="1:3" ht="15.75" thickBot="1" x14ac:dyDescent="0.3"/>
    <row r="29" spans="1:3" ht="15.75" thickBot="1" x14ac:dyDescent="0.3">
      <c r="A29" s="13" t="s">
        <v>16</v>
      </c>
      <c r="B29" s="18">
        <f>B12-B27</f>
        <v>51739.589999999967</v>
      </c>
    </row>
    <row r="30" spans="1:3" ht="15.75" thickBot="1" x14ac:dyDescent="0.3"/>
    <row r="31" spans="1:3" ht="15.75" thickBot="1" x14ac:dyDescent="0.3">
      <c r="A31" s="16" t="s">
        <v>21</v>
      </c>
      <c r="B31" s="15">
        <f>B6+B12-B27</f>
        <v>52071.720000000321</v>
      </c>
    </row>
    <row r="32" spans="1:3" ht="15.75" thickBot="1" x14ac:dyDescent="0.3"/>
    <row r="33" spans="1:5" ht="15.75" thickBot="1" x14ac:dyDescent="0.3">
      <c r="A33" s="30" t="s">
        <v>17</v>
      </c>
      <c r="B33" s="31"/>
    </row>
    <row r="34" spans="1:5" x14ac:dyDescent="0.25">
      <c r="A34" s="2" t="s">
        <v>18</v>
      </c>
      <c r="B34" s="8">
        <v>397.65</v>
      </c>
    </row>
    <row r="35" spans="1:5" ht="15.75" thickBot="1" x14ac:dyDescent="0.3">
      <c r="A35" s="4" t="s">
        <v>19</v>
      </c>
      <c r="B35" s="10">
        <v>51674.07</v>
      </c>
    </row>
    <row r="36" spans="1:5" ht="15.75" thickBot="1" x14ac:dyDescent="0.3">
      <c r="A36" s="16" t="s">
        <v>6</v>
      </c>
      <c r="B36" s="15">
        <f>SUM(B34:B35)</f>
        <v>52071.72</v>
      </c>
      <c r="E36" s="25"/>
    </row>
  </sheetData>
  <mergeCells count="5">
    <mergeCell ref="A1:B1"/>
    <mergeCell ref="A2:B2"/>
    <mergeCell ref="A8:B8"/>
    <mergeCell ref="A14:B14"/>
    <mergeCell ref="A33:B33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6"/>
  <sheetViews>
    <sheetView workbookViewId="0">
      <selection activeCell="B9" sqref="B9"/>
    </sheetView>
  </sheetViews>
  <sheetFormatPr defaultRowHeight="15" x14ac:dyDescent="0.25"/>
  <cols>
    <col min="1" max="1" width="60" customWidth="1"/>
    <col min="2" max="2" width="18.28515625" customWidth="1"/>
  </cols>
  <sheetData>
    <row r="1" spans="1:2" ht="15.75" thickBot="1" x14ac:dyDescent="0.3">
      <c r="A1" s="26" t="s">
        <v>23</v>
      </c>
      <c r="B1" s="27"/>
    </row>
    <row r="2" spans="1:2" ht="15.75" thickBot="1" x14ac:dyDescent="0.3">
      <c r="A2" s="28">
        <v>44501</v>
      </c>
      <c r="B2" s="29"/>
    </row>
    <row r="3" spans="1:2" ht="15.75" thickBot="1" x14ac:dyDescent="0.3"/>
    <row r="4" spans="1:2" ht="15.75" thickBot="1" x14ac:dyDescent="0.3">
      <c r="A4" s="13" t="s">
        <v>0</v>
      </c>
      <c r="B4" s="14" t="s">
        <v>1</v>
      </c>
    </row>
    <row r="5" spans="1:2" ht="15.75" thickBot="1" x14ac:dyDescent="0.3"/>
    <row r="6" spans="1:2" ht="15.75" thickBot="1" x14ac:dyDescent="0.3">
      <c r="A6" s="16" t="s">
        <v>2</v>
      </c>
      <c r="B6" s="15">
        <f>'OUTUBRO 2021'!B36</f>
        <v>52071.72</v>
      </c>
    </row>
    <row r="7" spans="1:2" ht="15.75" thickBot="1" x14ac:dyDescent="0.3">
      <c r="A7" s="17"/>
      <c r="B7" s="1"/>
    </row>
    <row r="8" spans="1:2" ht="15.75" thickBot="1" x14ac:dyDescent="0.3">
      <c r="A8" s="30" t="s">
        <v>3</v>
      </c>
      <c r="B8" s="31"/>
    </row>
    <row r="9" spans="1:2" x14ac:dyDescent="0.25">
      <c r="A9" s="2" t="s">
        <v>4</v>
      </c>
      <c r="B9" s="8">
        <v>801194</v>
      </c>
    </row>
    <row r="10" spans="1:2" x14ac:dyDescent="0.25">
      <c r="A10" s="3" t="s">
        <v>20</v>
      </c>
      <c r="B10" s="9">
        <v>1048.6400000000001</v>
      </c>
    </row>
    <row r="11" spans="1:2" ht="15.75" thickBot="1" x14ac:dyDescent="0.3">
      <c r="A11" s="4" t="s">
        <v>5</v>
      </c>
      <c r="B11" s="10">
        <v>55000</v>
      </c>
    </row>
    <row r="12" spans="1:2" ht="15.75" thickBot="1" x14ac:dyDescent="0.3">
      <c r="A12" s="16" t="s">
        <v>6</v>
      </c>
      <c r="B12" s="15">
        <f>SUM(B9:B11)</f>
        <v>857242.64</v>
      </c>
    </row>
    <row r="13" spans="1:2" ht="15.75" thickBot="1" x14ac:dyDescent="0.3"/>
    <row r="14" spans="1:2" ht="15.75" thickBot="1" x14ac:dyDescent="0.3">
      <c r="A14" s="32" t="s">
        <v>7</v>
      </c>
      <c r="B14" s="33"/>
    </row>
    <row r="15" spans="1:2" x14ac:dyDescent="0.25">
      <c r="A15" s="7" t="s">
        <v>8</v>
      </c>
      <c r="B15" s="11">
        <v>217587.85</v>
      </c>
    </row>
    <row r="16" spans="1:2" x14ac:dyDescent="0.25">
      <c r="A16" s="7" t="s">
        <v>24</v>
      </c>
      <c r="B16" s="11">
        <v>8064.55</v>
      </c>
    </row>
    <row r="17" spans="1:3" x14ac:dyDescent="0.25">
      <c r="A17" s="5" t="s">
        <v>9</v>
      </c>
      <c r="B17" s="9">
        <v>98187.01</v>
      </c>
    </row>
    <row r="18" spans="1:3" x14ac:dyDescent="0.25">
      <c r="A18" s="5" t="s">
        <v>10</v>
      </c>
      <c r="B18" s="9">
        <v>46609.45</v>
      </c>
    </row>
    <row r="19" spans="1:3" ht="15.75" thickBot="1" x14ac:dyDescent="0.3">
      <c r="A19" s="6" t="s">
        <v>11</v>
      </c>
      <c r="B19" s="12">
        <v>0</v>
      </c>
    </row>
    <row r="20" spans="1:3" ht="15.75" thickBot="1" x14ac:dyDescent="0.3">
      <c r="A20" s="19" t="s">
        <v>13</v>
      </c>
      <c r="B20" s="20">
        <f>SUM(B15:B19)</f>
        <v>370448.86</v>
      </c>
    </row>
    <row r="21" spans="1:3" x14ac:dyDescent="0.25">
      <c r="A21" s="7" t="s">
        <v>25</v>
      </c>
      <c r="B21" s="22">
        <f>266581.62+37600.19+11531.98</f>
        <v>315713.78999999998</v>
      </c>
    </row>
    <row r="22" spans="1:3" x14ac:dyDescent="0.25">
      <c r="A22" s="5" t="s">
        <v>27</v>
      </c>
      <c r="B22" s="23">
        <v>172131</v>
      </c>
      <c r="C22" s="21"/>
    </row>
    <row r="23" spans="1:3" x14ac:dyDescent="0.25">
      <c r="A23" s="5" t="s">
        <v>26</v>
      </c>
      <c r="B23" s="23">
        <v>0</v>
      </c>
      <c r="C23" s="21"/>
    </row>
    <row r="24" spans="1:3" x14ac:dyDescent="0.25">
      <c r="A24" s="5" t="s">
        <v>12</v>
      </c>
      <c r="B24" s="23">
        <v>658.86</v>
      </c>
    </row>
    <row r="25" spans="1:3" x14ac:dyDescent="0.25">
      <c r="A25" s="5" t="s">
        <v>14</v>
      </c>
      <c r="B25" s="23">
        <v>959.09</v>
      </c>
    </row>
    <row r="26" spans="1:3" ht="15.75" thickBot="1" x14ac:dyDescent="0.3">
      <c r="A26" s="6" t="s">
        <v>15</v>
      </c>
      <c r="B26" s="24">
        <v>0</v>
      </c>
    </row>
    <row r="27" spans="1:3" ht="15.75" thickBot="1" x14ac:dyDescent="0.3">
      <c r="A27" s="19" t="s">
        <v>22</v>
      </c>
      <c r="B27" s="20">
        <f>SUM(B20:B26)</f>
        <v>859911.59999999986</v>
      </c>
    </row>
    <row r="28" spans="1:3" ht="15.75" thickBot="1" x14ac:dyDescent="0.3"/>
    <row r="29" spans="1:3" ht="15.75" thickBot="1" x14ac:dyDescent="0.3">
      <c r="A29" s="13" t="s">
        <v>16</v>
      </c>
      <c r="B29" s="18">
        <f>B12-B27</f>
        <v>-2668.9599999998463</v>
      </c>
    </row>
    <row r="30" spans="1:3" ht="15.75" thickBot="1" x14ac:dyDescent="0.3"/>
    <row r="31" spans="1:3" ht="15.75" thickBot="1" x14ac:dyDescent="0.3">
      <c r="A31" s="16" t="s">
        <v>21</v>
      </c>
      <c r="B31" s="15">
        <f>B6+B12-B27</f>
        <v>49402.760000000126</v>
      </c>
    </row>
    <row r="32" spans="1:3" ht="15.75" thickBot="1" x14ac:dyDescent="0.3"/>
    <row r="33" spans="1:5" ht="15.75" thickBot="1" x14ac:dyDescent="0.3">
      <c r="A33" s="30" t="s">
        <v>17</v>
      </c>
      <c r="B33" s="31"/>
    </row>
    <row r="34" spans="1:5" x14ac:dyDescent="0.25">
      <c r="A34" s="2" t="s">
        <v>18</v>
      </c>
      <c r="B34" s="8">
        <v>706.82</v>
      </c>
    </row>
    <row r="35" spans="1:5" ht="15.75" thickBot="1" x14ac:dyDescent="0.3">
      <c r="A35" s="4" t="s">
        <v>19</v>
      </c>
      <c r="B35" s="10">
        <v>48695.94</v>
      </c>
    </row>
    <row r="36" spans="1:5" ht="15.75" thickBot="1" x14ac:dyDescent="0.3">
      <c r="A36" s="16" t="s">
        <v>6</v>
      </c>
      <c r="B36" s="15">
        <f>SUM(B34:B35)</f>
        <v>49402.76</v>
      </c>
      <c r="E36" s="25"/>
    </row>
  </sheetData>
  <mergeCells count="5">
    <mergeCell ref="A1:B1"/>
    <mergeCell ref="A2:B2"/>
    <mergeCell ref="A8:B8"/>
    <mergeCell ref="A14:B14"/>
    <mergeCell ref="A33:B33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0E946-E619-44B3-8E02-C6A00D0B0DB1}">
  <dimension ref="A1:E36"/>
  <sheetViews>
    <sheetView tabSelected="1" workbookViewId="0">
      <selection activeCell="B36" sqref="B36"/>
    </sheetView>
  </sheetViews>
  <sheetFormatPr defaultRowHeight="15" x14ac:dyDescent="0.25"/>
  <cols>
    <col min="1" max="1" width="60" customWidth="1"/>
    <col min="2" max="2" width="18.28515625" customWidth="1"/>
  </cols>
  <sheetData>
    <row r="1" spans="1:2" ht="15.75" thickBot="1" x14ac:dyDescent="0.3">
      <c r="A1" s="26" t="s">
        <v>23</v>
      </c>
      <c r="B1" s="27"/>
    </row>
    <row r="2" spans="1:2" ht="15.75" thickBot="1" x14ac:dyDescent="0.3">
      <c r="A2" s="28">
        <v>44531</v>
      </c>
      <c r="B2" s="29"/>
    </row>
    <row r="3" spans="1:2" ht="15.75" thickBot="1" x14ac:dyDescent="0.3"/>
    <row r="4" spans="1:2" ht="15.75" thickBot="1" x14ac:dyDescent="0.3">
      <c r="A4" s="13" t="s">
        <v>0</v>
      </c>
      <c r="B4" s="14" t="s">
        <v>1</v>
      </c>
    </row>
    <row r="5" spans="1:2" ht="15.75" thickBot="1" x14ac:dyDescent="0.3"/>
    <row r="6" spans="1:2" ht="15.75" thickBot="1" x14ac:dyDescent="0.3">
      <c r="A6" s="16" t="s">
        <v>2</v>
      </c>
      <c r="B6" s="15">
        <f>'NOVEMRBO 2021'!B31</f>
        <v>49402.760000000126</v>
      </c>
    </row>
    <row r="7" spans="1:2" ht="15.75" thickBot="1" x14ac:dyDescent="0.3">
      <c r="A7" s="17"/>
      <c r="B7" s="1"/>
    </row>
    <row r="8" spans="1:2" ht="15.75" thickBot="1" x14ac:dyDescent="0.3">
      <c r="A8" s="30" t="s">
        <v>3</v>
      </c>
      <c r="B8" s="31"/>
    </row>
    <row r="9" spans="1:2" x14ac:dyDescent="0.25">
      <c r="A9" s="2" t="s">
        <v>4</v>
      </c>
      <c r="B9" s="8">
        <f>701194+50000</f>
        <v>751194</v>
      </c>
    </row>
    <row r="10" spans="1:2" x14ac:dyDescent="0.25">
      <c r="A10" s="3" t="s">
        <v>20</v>
      </c>
      <c r="B10" s="9">
        <v>1197.3800000000001</v>
      </c>
    </row>
    <row r="11" spans="1:2" ht="15.75" thickBot="1" x14ac:dyDescent="0.3">
      <c r="A11" s="4" t="s">
        <v>5</v>
      </c>
      <c r="B11" s="10">
        <v>220000</v>
      </c>
    </row>
    <row r="12" spans="1:2" ht="15.75" thickBot="1" x14ac:dyDescent="0.3">
      <c r="A12" s="16" t="s">
        <v>6</v>
      </c>
      <c r="B12" s="15">
        <f>SUM(B9:B11)</f>
        <v>972391.38</v>
      </c>
    </row>
    <row r="13" spans="1:2" ht="15.75" thickBot="1" x14ac:dyDescent="0.3"/>
    <row r="14" spans="1:2" ht="15.75" thickBot="1" x14ac:dyDescent="0.3">
      <c r="A14" s="32" t="s">
        <v>7</v>
      </c>
      <c r="B14" s="33"/>
    </row>
    <row r="15" spans="1:2" x14ac:dyDescent="0.25">
      <c r="A15" s="7" t="s">
        <v>8</v>
      </c>
      <c r="B15" s="11">
        <f>231543.5-B16</f>
        <v>229174.03</v>
      </c>
    </row>
    <row r="16" spans="1:2" x14ac:dyDescent="0.25">
      <c r="A16" s="7" t="s">
        <v>24</v>
      </c>
      <c r="B16" s="11">
        <f>582.69+773.8+1012.98</f>
        <v>2369.4700000000003</v>
      </c>
    </row>
    <row r="17" spans="1:3" x14ac:dyDescent="0.25">
      <c r="A17" s="5" t="s">
        <v>9</v>
      </c>
      <c r="B17" s="9">
        <v>72828.11</v>
      </c>
    </row>
    <row r="18" spans="1:3" x14ac:dyDescent="0.25">
      <c r="A18" s="5" t="s">
        <v>10</v>
      </c>
      <c r="B18" s="9">
        <v>17015.13</v>
      </c>
    </row>
    <row r="19" spans="1:3" ht="15.75" thickBot="1" x14ac:dyDescent="0.3">
      <c r="A19" s="6" t="s">
        <v>11</v>
      </c>
      <c r="B19" s="12">
        <v>0</v>
      </c>
    </row>
    <row r="20" spans="1:3" ht="15.75" thickBot="1" x14ac:dyDescent="0.3">
      <c r="A20" s="19" t="s">
        <v>13</v>
      </c>
      <c r="B20" s="20">
        <f>SUM(B15:B19)</f>
        <v>321386.74</v>
      </c>
    </row>
    <row r="21" spans="1:3" x14ac:dyDescent="0.25">
      <c r="A21" s="7" t="s">
        <v>25</v>
      </c>
      <c r="B21" s="22">
        <f>265309.42+43934.18+19505.26</f>
        <v>328748.86</v>
      </c>
    </row>
    <row r="22" spans="1:3" x14ac:dyDescent="0.25">
      <c r="A22" s="5" t="s">
        <v>27</v>
      </c>
      <c r="B22" s="23">
        <v>202596.17</v>
      </c>
      <c r="C22" s="21"/>
    </row>
    <row r="23" spans="1:3" x14ac:dyDescent="0.25">
      <c r="A23" s="5" t="s">
        <v>26</v>
      </c>
      <c r="B23" s="23">
        <v>0</v>
      </c>
      <c r="C23" s="21"/>
    </row>
    <row r="24" spans="1:3" x14ac:dyDescent="0.25">
      <c r="A24" s="5" t="s">
        <v>12</v>
      </c>
      <c r="B24" s="23">
        <f>55656.36-B26</f>
        <v>656.36000000000058</v>
      </c>
    </row>
    <row r="25" spans="1:3" x14ac:dyDescent="0.25">
      <c r="A25" s="5" t="s">
        <v>14</v>
      </c>
      <c r="B25" s="23">
        <v>956.38</v>
      </c>
    </row>
    <row r="26" spans="1:3" ht="15.75" thickBot="1" x14ac:dyDescent="0.3">
      <c r="A26" s="6" t="s">
        <v>15</v>
      </c>
      <c r="B26" s="24">
        <v>55000</v>
      </c>
    </row>
    <row r="27" spans="1:3" ht="15.75" thickBot="1" x14ac:dyDescent="0.3">
      <c r="A27" s="19" t="s">
        <v>22</v>
      </c>
      <c r="B27" s="20">
        <f>SUM(B20:B26)</f>
        <v>909344.51</v>
      </c>
    </row>
    <row r="28" spans="1:3" ht="15.75" thickBot="1" x14ac:dyDescent="0.3"/>
    <row r="29" spans="1:3" ht="15.75" thickBot="1" x14ac:dyDescent="0.3">
      <c r="A29" s="13" t="s">
        <v>16</v>
      </c>
      <c r="B29" s="18">
        <f>B12-B27</f>
        <v>63046.869999999995</v>
      </c>
    </row>
    <row r="30" spans="1:3" ht="15.75" thickBot="1" x14ac:dyDescent="0.3"/>
    <row r="31" spans="1:3" ht="15.75" thickBot="1" x14ac:dyDescent="0.3">
      <c r="A31" s="16" t="s">
        <v>21</v>
      </c>
      <c r="B31" s="15">
        <f>B6+B12-B27</f>
        <v>112449.63000000012</v>
      </c>
    </row>
    <row r="32" spans="1:3" ht="15.75" thickBot="1" x14ac:dyDescent="0.3"/>
    <row r="33" spans="1:5" ht="15.75" thickBot="1" x14ac:dyDescent="0.3">
      <c r="A33" s="30" t="s">
        <v>17</v>
      </c>
      <c r="B33" s="31"/>
    </row>
    <row r="34" spans="1:5" x14ac:dyDescent="0.25">
      <c r="A34" s="2" t="s">
        <v>18</v>
      </c>
      <c r="B34" s="8">
        <v>676.3</v>
      </c>
    </row>
    <row r="35" spans="1:5" ht="15.75" thickBot="1" x14ac:dyDescent="0.3">
      <c r="A35" s="4" t="s">
        <v>19</v>
      </c>
      <c r="B35" s="10">
        <v>111773.33</v>
      </c>
    </row>
    <row r="36" spans="1:5" ht="15.75" thickBot="1" x14ac:dyDescent="0.3">
      <c r="A36" s="16" t="s">
        <v>6</v>
      </c>
      <c r="B36" s="15">
        <f>SUM(B34:B35)</f>
        <v>112449.63</v>
      </c>
      <c r="E36" s="25"/>
    </row>
  </sheetData>
  <mergeCells count="5">
    <mergeCell ref="A1:B1"/>
    <mergeCell ref="A2:B2"/>
    <mergeCell ref="A8:B8"/>
    <mergeCell ref="A14:B14"/>
    <mergeCell ref="A33:B33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"/>
  <sheetViews>
    <sheetView topLeftCell="A28" workbookViewId="0">
      <selection activeCell="B22" sqref="B22"/>
    </sheetView>
  </sheetViews>
  <sheetFormatPr defaultRowHeight="15" x14ac:dyDescent="0.25"/>
  <cols>
    <col min="1" max="1" width="60" customWidth="1"/>
    <col min="2" max="2" width="18.28515625" customWidth="1"/>
  </cols>
  <sheetData>
    <row r="1" spans="1:2" ht="15.75" thickBot="1" x14ac:dyDescent="0.3">
      <c r="A1" s="26" t="s">
        <v>23</v>
      </c>
      <c r="B1" s="27"/>
    </row>
    <row r="2" spans="1:2" ht="15.75" thickBot="1" x14ac:dyDescent="0.3">
      <c r="A2" s="28">
        <v>44228</v>
      </c>
      <c r="B2" s="29"/>
    </row>
    <row r="3" spans="1:2" ht="15.75" thickBot="1" x14ac:dyDescent="0.3"/>
    <row r="4" spans="1:2" ht="15.75" thickBot="1" x14ac:dyDescent="0.3">
      <c r="A4" s="13" t="s">
        <v>0</v>
      </c>
      <c r="B4" s="14" t="s">
        <v>1</v>
      </c>
    </row>
    <row r="5" spans="1:2" ht="15.75" thickBot="1" x14ac:dyDescent="0.3"/>
    <row r="6" spans="1:2" ht="15.75" thickBot="1" x14ac:dyDescent="0.3">
      <c r="A6" s="16" t="s">
        <v>2</v>
      </c>
      <c r="B6" s="15">
        <f>'JANEIRO 2021'!B31</f>
        <v>415160.48</v>
      </c>
    </row>
    <row r="7" spans="1:2" ht="15.75" thickBot="1" x14ac:dyDescent="0.3">
      <c r="A7" s="17"/>
      <c r="B7" s="1"/>
    </row>
    <row r="8" spans="1:2" ht="15.75" thickBot="1" x14ac:dyDescent="0.3">
      <c r="A8" s="30" t="s">
        <v>3</v>
      </c>
      <c r="B8" s="31"/>
    </row>
    <row r="9" spans="1:2" x14ac:dyDescent="0.25">
      <c r="A9" s="2" t="s">
        <v>4</v>
      </c>
      <c r="B9" s="8">
        <v>701194</v>
      </c>
    </row>
    <row r="10" spans="1:2" x14ac:dyDescent="0.25">
      <c r="A10" s="3" t="s">
        <v>20</v>
      </c>
      <c r="B10" s="9">
        <v>704.04</v>
      </c>
    </row>
    <row r="11" spans="1:2" ht="15.75" thickBot="1" x14ac:dyDescent="0.3">
      <c r="A11" s="4" t="s">
        <v>5</v>
      </c>
      <c r="B11" s="10">
        <v>0</v>
      </c>
    </row>
    <row r="12" spans="1:2" ht="15.75" thickBot="1" x14ac:dyDescent="0.3">
      <c r="A12" s="16" t="s">
        <v>6</v>
      </c>
      <c r="B12" s="15">
        <f>SUM(B9:B11)</f>
        <v>701898.04</v>
      </c>
    </row>
    <row r="13" spans="1:2" ht="15.75" thickBot="1" x14ac:dyDescent="0.3"/>
    <row r="14" spans="1:2" ht="15.75" thickBot="1" x14ac:dyDescent="0.3">
      <c r="A14" s="32" t="s">
        <v>7</v>
      </c>
      <c r="B14" s="33"/>
    </row>
    <row r="15" spans="1:2" x14ac:dyDescent="0.25">
      <c r="A15" s="7" t="s">
        <v>8</v>
      </c>
      <c r="B15" s="11">
        <v>190755.19</v>
      </c>
    </row>
    <row r="16" spans="1:2" x14ac:dyDescent="0.25">
      <c r="A16" s="7" t="s">
        <v>24</v>
      </c>
      <c r="B16" s="11">
        <v>0</v>
      </c>
    </row>
    <row r="17" spans="1:3" x14ac:dyDescent="0.25">
      <c r="A17" s="5" t="s">
        <v>9</v>
      </c>
      <c r="B17" s="9">
        <v>0</v>
      </c>
    </row>
    <row r="18" spans="1:3" x14ac:dyDescent="0.25">
      <c r="A18" s="5" t="s">
        <v>10</v>
      </c>
      <c r="B18" s="9">
        <v>14115.56</v>
      </c>
    </row>
    <row r="19" spans="1:3" ht="15.75" thickBot="1" x14ac:dyDescent="0.3">
      <c r="A19" s="6" t="s">
        <v>11</v>
      </c>
      <c r="B19" s="12">
        <v>0</v>
      </c>
    </row>
    <row r="20" spans="1:3" ht="15.75" thickBot="1" x14ac:dyDescent="0.3">
      <c r="A20" s="19" t="s">
        <v>13</v>
      </c>
      <c r="B20" s="20">
        <f>SUM(B15:B19)</f>
        <v>204870.75</v>
      </c>
    </row>
    <row r="21" spans="1:3" x14ac:dyDescent="0.25">
      <c r="A21" s="7" t="s">
        <v>25</v>
      </c>
      <c r="B21" s="22">
        <f>235942.08+56510.71+18207.88</f>
        <v>310660.67</v>
      </c>
    </row>
    <row r="22" spans="1:3" x14ac:dyDescent="0.25">
      <c r="A22" s="5" t="s">
        <v>27</v>
      </c>
      <c r="B22" s="23">
        <v>212590.72</v>
      </c>
      <c r="C22" s="21"/>
    </row>
    <row r="23" spans="1:3" x14ac:dyDescent="0.25">
      <c r="A23" s="5" t="s">
        <v>26</v>
      </c>
      <c r="B23" s="23">
        <v>0</v>
      </c>
      <c r="C23" s="21"/>
    </row>
    <row r="24" spans="1:3" x14ac:dyDescent="0.25">
      <c r="A24" s="5" t="s">
        <v>12</v>
      </c>
      <c r="B24" s="23">
        <v>852.56</v>
      </c>
    </row>
    <row r="25" spans="1:3" x14ac:dyDescent="0.25">
      <c r="A25" s="5" t="s">
        <v>14</v>
      </c>
      <c r="B25" s="23">
        <v>327.11</v>
      </c>
    </row>
    <row r="26" spans="1:3" ht="15.75" thickBot="1" x14ac:dyDescent="0.3">
      <c r="A26" s="6" t="s">
        <v>15</v>
      </c>
      <c r="B26" s="24">
        <v>0</v>
      </c>
    </row>
    <row r="27" spans="1:3" ht="15.75" thickBot="1" x14ac:dyDescent="0.3">
      <c r="A27" s="19" t="s">
        <v>22</v>
      </c>
      <c r="B27" s="20">
        <f>SUM(B20:B26)</f>
        <v>729301.81</v>
      </c>
    </row>
    <row r="28" spans="1:3" ht="15.75" thickBot="1" x14ac:dyDescent="0.3"/>
    <row r="29" spans="1:3" ht="15.75" thickBot="1" x14ac:dyDescent="0.3">
      <c r="A29" s="13" t="s">
        <v>16</v>
      </c>
      <c r="B29" s="18">
        <f>B12-B27</f>
        <v>-27403.770000000019</v>
      </c>
    </row>
    <row r="30" spans="1:3" ht="15.75" thickBot="1" x14ac:dyDescent="0.3"/>
    <row r="31" spans="1:3" ht="15.75" thickBot="1" x14ac:dyDescent="0.3">
      <c r="A31" s="16" t="s">
        <v>21</v>
      </c>
      <c r="B31" s="15">
        <f>B6+B12-B27</f>
        <v>387756.70999999996</v>
      </c>
    </row>
    <row r="32" spans="1:3" ht="15.75" thickBot="1" x14ac:dyDescent="0.3"/>
    <row r="33" spans="1:5" ht="15.75" thickBot="1" x14ac:dyDescent="0.3">
      <c r="A33" s="30" t="s">
        <v>17</v>
      </c>
      <c r="B33" s="31"/>
    </row>
    <row r="34" spans="1:5" x14ac:dyDescent="0.25">
      <c r="A34" s="2" t="s">
        <v>18</v>
      </c>
      <c r="B34" s="8">
        <v>431.63</v>
      </c>
    </row>
    <row r="35" spans="1:5" ht="15.75" thickBot="1" x14ac:dyDescent="0.3">
      <c r="A35" s="4" t="s">
        <v>19</v>
      </c>
      <c r="B35" s="10">
        <v>387325.08</v>
      </c>
    </row>
    <row r="36" spans="1:5" ht="15.75" thickBot="1" x14ac:dyDescent="0.3">
      <c r="A36" s="16" t="s">
        <v>6</v>
      </c>
      <c r="B36" s="15">
        <f>SUM(B34:B35)</f>
        <v>387756.71</v>
      </c>
      <c r="E36" s="25"/>
    </row>
  </sheetData>
  <mergeCells count="5">
    <mergeCell ref="A1:B1"/>
    <mergeCell ref="A2:B2"/>
    <mergeCell ref="A8:B8"/>
    <mergeCell ref="A14:B14"/>
    <mergeCell ref="A33:B3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6"/>
  <sheetViews>
    <sheetView topLeftCell="A19" workbookViewId="0">
      <selection activeCell="B22" sqref="B22"/>
    </sheetView>
  </sheetViews>
  <sheetFormatPr defaultRowHeight="15" x14ac:dyDescent="0.25"/>
  <cols>
    <col min="1" max="1" width="60" customWidth="1"/>
    <col min="2" max="2" width="18.28515625" customWidth="1"/>
  </cols>
  <sheetData>
    <row r="1" spans="1:2" ht="15.75" thickBot="1" x14ac:dyDescent="0.3">
      <c r="A1" s="26" t="s">
        <v>23</v>
      </c>
      <c r="B1" s="27"/>
    </row>
    <row r="2" spans="1:2" ht="15.75" thickBot="1" x14ac:dyDescent="0.3">
      <c r="A2" s="28">
        <v>44256</v>
      </c>
      <c r="B2" s="29"/>
    </row>
    <row r="3" spans="1:2" ht="15.75" thickBot="1" x14ac:dyDescent="0.3"/>
    <row r="4" spans="1:2" ht="15.75" thickBot="1" x14ac:dyDescent="0.3">
      <c r="A4" s="13" t="s">
        <v>0</v>
      </c>
      <c r="B4" s="14" t="s">
        <v>1</v>
      </c>
    </row>
    <row r="5" spans="1:2" ht="15.75" thickBot="1" x14ac:dyDescent="0.3"/>
    <row r="6" spans="1:2" ht="15.75" thickBot="1" x14ac:dyDescent="0.3">
      <c r="A6" s="16" t="s">
        <v>2</v>
      </c>
      <c r="B6" s="15">
        <f>'FEVEREIRO 2021'!B31</f>
        <v>387756.70999999996</v>
      </c>
    </row>
    <row r="7" spans="1:2" ht="15.75" thickBot="1" x14ac:dyDescent="0.3">
      <c r="A7" s="17"/>
      <c r="B7" s="1"/>
    </row>
    <row r="8" spans="1:2" ht="15.75" thickBot="1" x14ac:dyDescent="0.3">
      <c r="A8" s="30" t="s">
        <v>3</v>
      </c>
      <c r="B8" s="31"/>
    </row>
    <row r="9" spans="1:2" x14ac:dyDescent="0.25">
      <c r="A9" s="2" t="s">
        <v>4</v>
      </c>
      <c r="B9" s="8">
        <v>701194</v>
      </c>
    </row>
    <row r="10" spans="1:2" x14ac:dyDescent="0.25">
      <c r="A10" s="3" t="s">
        <v>20</v>
      </c>
      <c r="B10" s="9">
        <v>1051.8800000000001</v>
      </c>
    </row>
    <row r="11" spans="1:2" ht="15.75" thickBot="1" x14ac:dyDescent="0.3">
      <c r="A11" s="4" t="s">
        <v>5</v>
      </c>
      <c r="B11" s="10">
        <v>0</v>
      </c>
    </row>
    <row r="12" spans="1:2" ht="15.75" thickBot="1" x14ac:dyDescent="0.3">
      <c r="A12" s="16" t="s">
        <v>6</v>
      </c>
      <c r="B12" s="15">
        <f>SUM(B9:B11)</f>
        <v>702245.88</v>
      </c>
    </row>
    <row r="13" spans="1:2" ht="15.75" thickBot="1" x14ac:dyDescent="0.3"/>
    <row r="14" spans="1:2" ht="15.75" thickBot="1" x14ac:dyDescent="0.3">
      <c r="A14" s="32" t="s">
        <v>7</v>
      </c>
      <c r="B14" s="33"/>
    </row>
    <row r="15" spans="1:2" x14ac:dyDescent="0.25">
      <c r="A15" s="7" t="s">
        <v>8</v>
      </c>
      <c r="B15" s="11">
        <v>205315.08</v>
      </c>
    </row>
    <row r="16" spans="1:2" x14ac:dyDescent="0.25">
      <c r="A16" s="7" t="s">
        <v>24</v>
      </c>
      <c r="B16" s="11">
        <v>4375.46</v>
      </c>
    </row>
    <row r="17" spans="1:3" x14ac:dyDescent="0.25">
      <c r="A17" s="5" t="s">
        <v>9</v>
      </c>
      <c r="B17" s="9">
        <v>0</v>
      </c>
    </row>
    <row r="18" spans="1:3" x14ac:dyDescent="0.25">
      <c r="A18" s="5" t="s">
        <v>10</v>
      </c>
      <c r="B18" s="9">
        <v>2424.36</v>
      </c>
    </row>
    <row r="19" spans="1:3" ht="15.75" thickBot="1" x14ac:dyDescent="0.3">
      <c r="A19" s="6" t="s">
        <v>11</v>
      </c>
      <c r="B19" s="12">
        <v>0</v>
      </c>
    </row>
    <row r="20" spans="1:3" ht="15.75" thickBot="1" x14ac:dyDescent="0.3">
      <c r="A20" s="19" t="s">
        <v>13</v>
      </c>
      <c r="B20" s="20">
        <f>SUM(B15:B19)</f>
        <v>212114.89999999997</v>
      </c>
    </row>
    <row r="21" spans="1:3" x14ac:dyDescent="0.25">
      <c r="A21" s="7" t="s">
        <v>25</v>
      </c>
      <c r="B21" s="22">
        <f>241842.94+53452.7+18708.64</f>
        <v>314004.28000000003</v>
      </c>
    </row>
    <row r="22" spans="1:3" x14ac:dyDescent="0.25">
      <c r="A22" s="5" t="s">
        <v>27</v>
      </c>
      <c r="B22" s="23">
        <v>193334.6</v>
      </c>
      <c r="C22" s="21"/>
    </row>
    <row r="23" spans="1:3" x14ac:dyDescent="0.25">
      <c r="A23" s="5" t="s">
        <v>26</v>
      </c>
      <c r="B23" s="23">
        <v>0</v>
      </c>
      <c r="C23" s="21"/>
    </row>
    <row r="24" spans="1:3" x14ac:dyDescent="0.25">
      <c r="A24" s="5" t="s">
        <v>12</v>
      </c>
      <c r="B24" s="23">
        <v>638.63</v>
      </c>
    </row>
    <row r="25" spans="1:3" x14ac:dyDescent="0.25">
      <c r="A25" s="5" t="s">
        <v>14</v>
      </c>
      <c r="B25" s="23">
        <v>464.09</v>
      </c>
    </row>
    <row r="26" spans="1:3" ht="15.75" thickBot="1" x14ac:dyDescent="0.3">
      <c r="A26" s="6" t="s">
        <v>15</v>
      </c>
      <c r="B26" s="24">
        <v>0</v>
      </c>
    </row>
    <row r="27" spans="1:3" ht="15.75" thickBot="1" x14ac:dyDescent="0.3">
      <c r="A27" s="19" t="s">
        <v>22</v>
      </c>
      <c r="B27" s="20">
        <f>SUM(B20:B26)</f>
        <v>720556.49999999988</v>
      </c>
    </row>
    <row r="28" spans="1:3" ht="15.75" thickBot="1" x14ac:dyDescent="0.3"/>
    <row r="29" spans="1:3" ht="15.75" thickBot="1" x14ac:dyDescent="0.3">
      <c r="A29" s="13" t="s">
        <v>16</v>
      </c>
      <c r="B29" s="18">
        <f>B12-B27</f>
        <v>-18310.619999999879</v>
      </c>
    </row>
    <row r="30" spans="1:3" ht="15.75" thickBot="1" x14ac:dyDescent="0.3"/>
    <row r="31" spans="1:3" ht="15.75" thickBot="1" x14ac:dyDescent="0.3">
      <c r="A31" s="16" t="s">
        <v>21</v>
      </c>
      <c r="B31" s="15">
        <f>B6+B12-B27</f>
        <v>369446.08999999997</v>
      </c>
    </row>
    <row r="32" spans="1:3" ht="15.75" thickBot="1" x14ac:dyDescent="0.3"/>
    <row r="33" spans="1:5" ht="15.75" thickBot="1" x14ac:dyDescent="0.3">
      <c r="A33" s="30" t="s">
        <v>17</v>
      </c>
      <c r="B33" s="31"/>
    </row>
    <row r="34" spans="1:5" x14ac:dyDescent="0.25">
      <c r="A34" s="2" t="s">
        <v>18</v>
      </c>
      <c r="B34" s="8">
        <v>385.97</v>
      </c>
    </row>
    <row r="35" spans="1:5" ht="15.75" thickBot="1" x14ac:dyDescent="0.3">
      <c r="A35" s="4" t="s">
        <v>19</v>
      </c>
      <c r="B35" s="10">
        <v>369060.12</v>
      </c>
    </row>
    <row r="36" spans="1:5" ht="15.75" thickBot="1" x14ac:dyDescent="0.3">
      <c r="A36" s="16" t="s">
        <v>6</v>
      </c>
      <c r="B36" s="15">
        <f>SUM(B34:B35)</f>
        <v>369446.08999999997</v>
      </c>
      <c r="E36" s="25"/>
    </row>
  </sheetData>
  <mergeCells count="5">
    <mergeCell ref="A1:B1"/>
    <mergeCell ref="A2:B2"/>
    <mergeCell ref="A8:B8"/>
    <mergeCell ref="A14:B14"/>
    <mergeCell ref="A33:B3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6"/>
  <sheetViews>
    <sheetView topLeftCell="A22" workbookViewId="0">
      <selection activeCell="B31" sqref="B31"/>
    </sheetView>
  </sheetViews>
  <sheetFormatPr defaultRowHeight="15" x14ac:dyDescent="0.25"/>
  <cols>
    <col min="1" max="1" width="60" customWidth="1"/>
    <col min="2" max="2" width="18.28515625" customWidth="1"/>
  </cols>
  <sheetData>
    <row r="1" spans="1:2" ht="15.75" thickBot="1" x14ac:dyDescent="0.3">
      <c r="A1" s="26" t="s">
        <v>23</v>
      </c>
      <c r="B1" s="27"/>
    </row>
    <row r="2" spans="1:2" ht="15.75" thickBot="1" x14ac:dyDescent="0.3">
      <c r="A2" s="28">
        <v>44287</v>
      </c>
      <c r="B2" s="29"/>
    </row>
    <row r="3" spans="1:2" ht="15.75" thickBot="1" x14ac:dyDescent="0.3"/>
    <row r="4" spans="1:2" ht="15.75" thickBot="1" x14ac:dyDescent="0.3">
      <c r="A4" s="13" t="s">
        <v>0</v>
      </c>
      <c r="B4" s="14" t="s">
        <v>1</v>
      </c>
    </row>
    <row r="5" spans="1:2" ht="15.75" thickBot="1" x14ac:dyDescent="0.3"/>
    <row r="6" spans="1:2" ht="15.75" thickBot="1" x14ac:dyDescent="0.3">
      <c r="A6" s="16" t="s">
        <v>2</v>
      </c>
      <c r="B6" s="15">
        <f>'MARCO 2021'!B31</f>
        <v>369446.08999999997</v>
      </c>
    </row>
    <row r="7" spans="1:2" ht="15.75" thickBot="1" x14ac:dyDescent="0.3">
      <c r="A7" s="17"/>
      <c r="B7" s="1"/>
    </row>
    <row r="8" spans="1:2" ht="15.75" thickBot="1" x14ac:dyDescent="0.3">
      <c r="A8" s="30" t="s">
        <v>3</v>
      </c>
      <c r="B8" s="31"/>
    </row>
    <row r="9" spans="1:2" x14ac:dyDescent="0.25">
      <c r="A9" s="2" t="s">
        <v>4</v>
      </c>
      <c r="B9" s="8">
        <v>826666.66</v>
      </c>
    </row>
    <row r="10" spans="1:2" x14ac:dyDescent="0.25">
      <c r="A10" s="3" t="s">
        <v>20</v>
      </c>
      <c r="B10" s="9">
        <v>679.04</v>
      </c>
    </row>
    <row r="11" spans="1:2" ht="15.75" thickBot="1" x14ac:dyDescent="0.3">
      <c r="A11" s="4" t="s">
        <v>5</v>
      </c>
      <c r="B11" s="10">
        <v>0</v>
      </c>
    </row>
    <row r="12" spans="1:2" ht="15.75" thickBot="1" x14ac:dyDescent="0.3">
      <c r="A12" s="16" t="s">
        <v>6</v>
      </c>
      <c r="B12" s="15">
        <f>SUM(B9:B11)</f>
        <v>827345.70000000007</v>
      </c>
    </row>
    <row r="13" spans="1:2" ht="15.75" thickBot="1" x14ac:dyDescent="0.3"/>
    <row r="14" spans="1:2" ht="15.75" thickBot="1" x14ac:dyDescent="0.3">
      <c r="A14" s="32" t="s">
        <v>7</v>
      </c>
      <c r="B14" s="33"/>
    </row>
    <row r="15" spans="1:2" x14ac:dyDescent="0.25">
      <c r="A15" s="7" t="s">
        <v>8</v>
      </c>
      <c r="B15" s="11">
        <v>248623.97</v>
      </c>
    </row>
    <row r="16" spans="1:2" x14ac:dyDescent="0.25">
      <c r="A16" s="7" t="s">
        <v>24</v>
      </c>
      <c r="B16" s="11">
        <v>14783.86</v>
      </c>
    </row>
    <row r="17" spans="1:3" x14ac:dyDescent="0.25">
      <c r="A17" s="5" t="s">
        <v>9</v>
      </c>
      <c r="B17" s="9">
        <v>0</v>
      </c>
    </row>
    <row r="18" spans="1:3" x14ac:dyDescent="0.25">
      <c r="A18" s="5" t="s">
        <v>10</v>
      </c>
      <c r="B18" s="9">
        <v>10096.5</v>
      </c>
    </row>
    <row r="19" spans="1:3" ht="15.75" thickBot="1" x14ac:dyDescent="0.3">
      <c r="A19" s="6" t="s">
        <v>11</v>
      </c>
      <c r="B19" s="12">
        <v>0</v>
      </c>
    </row>
    <row r="20" spans="1:3" ht="15.75" thickBot="1" x14ac:dyDescent="0.3">
      <c r="A20" s="19" t="s">
        <v>13</v>
      </c>
      <c r="B20" s="20">
        <f>SUM(B15:B19)</f>
        <v>273504.33</v>
      </c>
    </row>
    <row r="21" spans="1:3" x14ac:dyDescent="0.25">
      <c r="A21" s="7" t="s">
        <v>25</v>
      </c>
      <c r="B21" s="22">
        <f>216354.04+107219.59+21956.43</f>
        <v>345530.06</v>
      </c>
    </row>
    <row r="22" spans="1:3" x14ac:dyDescent="0.25">
      <c r="A22" s="5" t="s">
        <v>27</v>
      </c>
      <c r="B22" s="23">
        <v>387378.78</v>
      </c>
      <c r="C22" s="21"/>
    </row>
    <row r="23" spans="1:3" x14ac:dyDescent="0.25">
      <c r="A23" s="5" t="s">
        <v>26</v>
      </c>
      <c r="B23" s="23">
        <v>0</v>
      </c>
      <c r="C23" s="21"/>
    </row>
    <row r="24" spans="1:3" x14ac:dyDescent="0.25">
      <c r="A24" s="5" t="s">
        <v>12</v>
      </c>
      <c r="B24" s="23">
        <v>1565.33</v>
      </c>
    </row>
    <row r="25" spans="1:3" x14ac:dyDescent="0.25">
      <c r="A25" s="5" t="s">
        <v>14</v>
      </c>
      <c r="B25" s="23">
        <v>499.49</v>
      </c>
    </row>
    <row r="26" spans="1:3" ht="15.75" thickBot="1" x14ac:dyDescent="0.3">
      <c r="A26" s="6" t="s">
        <v>15</v>
      </c>
      <c r="B26" s="24">
        <v>0</v>
      </c>
    </row>
    <row r="27" spans="1:3" ht="15.75" thickBot="1" x14ac:dyDescent="0.3">
      <c r="A27" s="19" t="s">
        <v>22</v>
      </c>
      <c r="B27" s="20">
        <f>SUM(B20:B26)</f>
        <v>1008477.99</v>
      </c>
    </row>
    <row r="28" spans="1:3" ht="15.75" thickBot="1" x14ac:dyDescent="0.3"/>
    <row r="29" spans="1:3" ht="15.75" thickBot="1" x14ac:dyDescent="0.3">
      <c r="A29" s="13" t="s">
        <v>16</v>
      </c>
      <c r="B29" s="18">
        <f>B12-B27</f>
        <v>-181132.28999999992</v>
      </c>
    </row>
    <row r="30" spans="1:3" ht="15.75" thickBot="1" x14ac:dyDescent="0.3"/>
    <row r="31" spans="1:3" ht="15.75" thickBot="1" x14ac:dyDescent="0.3">
      <c r="A31" s="16" t="s">
        <v>21</v>
      </c>
      <c r="B31" s="15">
        <f>B6+B12-B27</f>
        <v>188313.80000000005</v>
      </c>
    </row>
    <row r="32" spans="1:3" ht="15.75" thickBot="1" x14ac:dyDescent="0.3"/>
    <row r="33" spans="1:5" ht="15.75" thickBot="1" x14ac:dyDescent="0.3">
      <c r="A33" s="30" t="s">
        <v>17</v>
      </c>
      <c r="B33" s="31"/>
    </row>
    <row r="34" spans="1:5" x14ac:dyDescent="0.25">
      <c r="A34" s="2" t="s">
        <v>18</v>
      </c>
      <c r="B34" s="8">
        <v>316.88</v>
      </c>
    </row>
    <row r="35" spans="1:5" ht="15.75" thickBot="1" x14ac:dyDescent="0.3">
      <c r="A35" s="4" t="s">
        <v>19</v>
      </c>
      <c r="B35" s="10">
        <v>187996.92</v>
      </c>
    </row>
    <row r="36" spans="1:5" ht="15.75" thickBot="1" x14ac:dyDescent="0.3">
      <c r="A36" s="16" t="s">
        <v>6</v>
      </c>
      <c r="B36" s="15">
        <f>SUM(B34:B35)</f>
        <v>188313.80000000002</v>
      </c>
      <c r="E36" s="25"/>
    </row>
  </sheetData>
  <mergeCells count="5">
    <mergeCell ref="A1:B1"/>
    <mergeCell ref="A2:B2"/>
    <mergeCell ref="A8:B8"/>
    <mergeCell ref="A14:B14"/>
    <mergeCell ref="A33:B3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6"/>
  <sheetViews>
    <sheetView workbookViewId="0">
      <selection activeCell="A11" sqref="A11"/>
    </sheetView>
  </sheetViews>
  <sheetFormatPr defaultRowHeight="15" x14ac:dyDescent="0.25"/>
  <cols>
    <col min="1" max="1" width="60" customWidth="1"/>
    <col min="2" max="2" width="18.28515625" customWidth="1"/>
  </cols>
  <sheetData>
    <row r="1" spans="1:2" ht="15.75" thickBot="1" x14ac:dyDescent="0.3">
      <c r="A1" s="26" t="s">
        <v>23</v>
      </c>
      <c r="B1" s="27"/>
    </row>
    <row r="2" spans="1:2" ht="15.75" thickBot="1" x14ac:dyDescent="0.3">
      <c r="A2" s="28">
        <v>44317</v>
      </c>
      <c r="B2" s="29"/>
    </row>
    <row r="3" spans="1:2" ht="15.75" thickBot="1" x14ac:dyDescent="0.3"/>
    <row r="4" spans="1:2" ht="15.75" thickBot="1" x14ac:dyDescent="0.3">
      <c r="A4" s="13" t="s">
        <v>0</v>
      </c>
      <c r="B4" s="14" t="s">
        <v>1</v>
      </c>
    </row>
    <row r="5" spans="1:2" ht="15.75" thickBot="1" x14ac:dyDescent="0.3"/>
    <row r="6" spans="1:2" ht="15.75" thickBot="1" x14ac:dyDescent="0.3">
      <c r="A6" s="16" t="s">
        <v>2</v>
      </c>
      <c r="B6" s="15">
        <f>'ABRIL 2021'!B36</f>
        <v>188313.80000000002</v>
      </c>
    </row>
    <row r="7" spans="1:2" ht="15.75" thickBot="1" x14ac:dyDescent="0.3">
      <c r="A7" s="17"/>
      <c r="B7" s="1"/>
    </row>
    <row r="8" spans="1:2" ht="15.75" thickBot="1" x14ac:dyDescent="0.3">
      <c r="A8" s="30" t="s">
        <v>3</v>
      </c>
      <c r="B8" s="31"/>
    </row>
    <row r="9" spans="1:2" x14ac:dyDescent="0.25">
      <c r="A9" s="2" t="s">
        <v>4</v>
      </c>
      <c r="B9" s="8">
        <v>826666.67</v>
      </c>
    </row>
    <row r="10" spans="1:2" x14ac:dyDescent="0.25">
      <c r="A10" s="3" t="s">
        <v>20</v>
      </c>
      <c r="B10" s="9">
        <v>206.11</v>
      </c>
    </row>
    <row r="11" spans="1:2" ht="15.75" thickBot="1" x14ac:dyDescent="0.3">
      <c r="A11" s="4" t="s">
        <v>5</v>
      </c>
      <c r="B11" s="10">
        <v>429000</v>
      </c>
    </row>
    <row r="12" spans="1:2" ht="15.75" thickBot="1" x14ac:dyDescent="0.3">
      <c r="A12" s="16" t="s">
        <v>6</v>
      </c>
      <c r="B12" s="15">
        <f>SUM(B9:B11)</f>
        <v>1255872.78</v>
      </c>
    </row>
    <row r="13" spans="1:2" ht="15.75" thickBot="1" x14ac:dyDescent="0.3"/>
    <row r="14" spans="1:2" ht="15.75" thickBot="1" x14ac:dyDescent="0.3">
      <c r="A14" s="32" t="s">
        <v>7</v>
      </c>
      <c r="B14" s="33"/>
    </row>
    <row r="15" spans="1:2" x14ac:dyDescent="0.25">
      <c r="A15" s="7" t="s">
        <v>8</v>
      </c>
      <c r="B15" s="11">
        <v>370618.7</v>
      </c>
    </row>
    <row r="16" spans="1:2" x14ac:dyDescent="0.25">
      <c r="A16" s="7" t="s">
        <v>24</v>
      </c>
      <c r="B16" s="11">
        <v>9511.7199999999993</v>
      </c>
    </row>
    <row r="17" spans="1:3" x14ac:dyDescent="0.25">
      <c r="A17" s="5" t="s">
        <v>9</v>
      </c>
      <c r="B17" s="9">
        <v>0</v>
      </c>
    </row>
    <row r="18" spans="1:3" x14ac:dyDescent="0.25">
      <c r="A18" s="5" t="s">
        <v>10</v>
      </c>
      <c r="B18" s="9">
        <v>6294.24</v>
      </c>
    </row>
    <row r="19" spans="1:3" ht="15.75" thickBot="1" x14ac:dyDescent="0.3">
      <c r="A19" s="6" t="s">
        <v>11</v>
      </c>
      <c r="B19" s="12">
        <v>0</v>
      </c>
    </row>
    <row r="20" spans="1:3" ht="15.75" thickBot="1" x14ac:dyDescent="0.3">
      <c r="A20" s="19" t="s">
        <v>13</v>
      </c>
      <c r="B20" s="20">
        <f>SUM(B15:B19)</f>
        <v>386424.66</v>
      </c>
    </row>
    <row r="21" spans="1:3" x14ac:dyDescent="0.25">
      <c r="A21" s="7" t="s">
        <v>25</v>
      </c>
      <c r="B21" s="22">
        <f>183854.86+66853.02+16613.5</f>
        <v>267321.38</v>
      </c>
    </row>
    <row r="22" spans="1:3" x14ac:dyDescent="0.25">
      <c r="A22" s="5" t="s">
        <v>27</v>
      </c>
      <c r="B22" s="23">
        <v>691189.82</v>
      </c>
      <c r="C22" s="21"/>
    </row>
    <row r="23" spans="1:3" x14ac:dyDescent="0.25">
      <c r="A23" s="5" t="s">
        <v>26</v>
      </c>
      <c r="B23" s="23">
        <v>0</v>
      </c>
      <c r="C23" s="21"/>
    </row>
    <row r="24" spans="1:3" x14ac:dyDescent="0.25">
      <c r="A24" s="5" t="s">
        <v>12</v>
      </c>
      <c r="B24" s="23">
        <v>1395.82</v>
      </c>
    </row>
    <row r="25" spans="1:3" x14ac:dyDescent="0.25">
      <c r="A25" s="5" t="s">
        <v>14</v>
      </c>
      <c r="B25" s="23">
        <v>662.45</v>
      </c>
    </row>
    <row r="26" spans="1:3" ht="15.75" thickBot="1" x14ac:dyDescent="0.3">
      <c r="A26" s="6" t="s">
        <v>15</v>
      </c>
      <c r="B26" s="24">
        <v>0</v>
      </c>
    </row>
    <row r="27" spans="1:3" ht="15.75" thickBot="1" x14ac:dyDescent="0.3">
      <c r="A27" s="19" t="s">
        <v>22</v>
      </c>
      <c r="B27" s="20">
        <f>SUM(B20:B26)</f>
        <v>1346994.13</v>
      </c>
    </row>
    <row r="28" spans="1:3" ht="15.75" thickBot="1" x14ac:dyDescent="0.3"/>
    <row r="29" spans="1:3" ht="15.75" thickBot="1" x14ac:dyDescent="0.3">
      <c r="A29" s="13" t="s">
        <v>16</v>
      </c>
      <c r="B29" s="18">
        <f>B12-B27</f>
        <v>-91121.34999999986</v>
      </c>
    </row>
    <row r="30" spans="1:3" ht="15.75" thickBot="1" x14ac:dyDescent="0.3"/>
    <row r="31" spans="1:3" ht="15.75" thickBot="1" x14ac:dyDescent="0.3">
      <c r="A31" s="16" t="s">
        <v>21</v>
      </c>
      <c r="B31" s="15">
        <f>B6+B12-B27</f>
        <v>97192.450000000186</v>
      </c>
    </row>
    <row r="32" spans="1:3" ht="15.75" thickBot="1" x14ac:dyDescent="0.3"/>
    <row r="33" spans="1:5" ht="15.75" thickBot="1" x14ac:dyDescent="0.3">
      <c r="A33" s="30" t="s">
        <v>17</v>
      </c>
      <c r="B33" s="31"/>
    </row>
    <row r="34" spans="1:5" x14ac:dyDescent="0.25">
      <c r="A34" s="2" t="s">
        <v>18</v>
      </c>
      <c r="B34" s="8">
        <v>21123.24</v>
      </c>
    </row>
    <row r="35" spans="1:5" ht="15.75" thickBot="1" x14ac:dyDescent="0.3">
      <c r="A35" s="4" t="s">
        <v>19</v>
      </c>
      <c r="B35" s="10">
        <v>76069.210000000006</v>
      </c>
    </row>
    <row r="36" spans="1:5" ht="15.75" thickBot="1" x14ac:dyDescent="0.3">
      <c r="A36" s="16" t="s">
        <v>6</v>
      </c>
      <c r="B36" s="15">
        <f>SUM(B34:B35)</f>
        <v>97192.450000000012</v>
      </c>
      <c r="E36" s="25"/>
    </row>
  </sheetData>
  <mergeCells count="5">
    <mergeCell ref="A1:B1"/>
    <mergeCell ref="A2:B2"/>
    <mergeCell ref="A8:B8"/>
    <mergeCell ref="A14:B14"/>
    <mergeCell ref="A33:B3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6"/>
  <sheetViews>
    <sheetView workbookViewId="0">
      <selection activeCell="B22" sqref="B22"/>
    </sheetView>
  </sheetViews>
  <sheetFormatPr defaultRowHeight="15" x14ac:dyDescent="0.25"/>
  <cols>
    <col min="1" max="1" width="60" customWidth="1"/>
    <col min="2" max="2" width="18.28515625" customWidth="1"/>
  </cols>
  <sheetData>
    <row r="1" spans="1:2" ht="15.75" thickBot="1" x14ac:dyDescent="0.3">
      <c r="A1" s="26" t="s">
        <v>23</v>
      </c>
      <c r="B1" s="27"/>
    </row>
    <row r="2" spans="1:2" ht="15.75" thickBot="1" x14ac:dyDescent="0.3">
      <c r="A2" s="28">
        <v>44348</v>
      </c>
      <c r="B2" s="29"/>
    </row>
    <row r="3" spans="1:2" ht="15.75" thickBot="1" x14ac:dyDescent="0.3"/>
    <row r="4" spans="1:2" ht="15.75" thickBot="1" x14ac:dyDescent="0.3">
      <c r="A4" s="13" t="s">
        <v>0</v>
      </c>
      <c r="B4" s="14" t="s">
        <v>1</v>
      </c>
    </row>
    <row r="5" spans="1:2" ht="15.75" thickBot="1" x14ac:dyDescent="0.3"/>
    <row r="6" spans="1:2" ht="15.75" thickBot="1" x14ac:dyDescent="0.3">
      <c r="A6" s="16" t="s">
        <v>2</v>
      </c>
      <c r="B6" s="15">
        <f>'MAIO 2021'!B31</f>
        <v>97192.450000000186</v>
      </c>
    </row>
    <row r="7" spans="1:2" ht="15.75" thickBot="1" x14ac:dyDescent="0.3">
      <c r="A7" s="17"/>
      <c r="B7" s="1"/>
    </row>
    <row r="8" spans="1:2" ht="15.75" thickBot="1" x14ac:dyDescent="0.3">
      <c r="A8" s="30" t="s">
        <v>3</v>
      </c>
      <c r="B8" s="31"/>
    </row>
    <row r="9" spans="1:2" x14ac:dyDescent="0.25">
      <c r="A9" s="2" t="s">
        <v>4</v>
      </c>
      <c r="B9" s="8">
        <v>826666.67</v>
      </c>
    </row>
    <row r="10" spans="1:2" x14ac:dyDescent="0.25">
      <c r="A10" s="3" t="s">
        <v>20</v>
      </c>
      <c r="B10" s="9">
        <v>1376.32</v>
      </c>
    </row>
    <row r="11" spans="1:2" ht="15.75" thickBot="1" x14ac:dyDescent="0.3">
      <c r="A11" s="4" t="s">
        <v>5</v>
      </c>
      <c r="B11" s="10">
        <v>715000</v>
      </c>
    </row>
    <row r="12" spans="1:2" ht="15.75" thickBot="1" x14ac:dyDescent="0.3">
      <c r="A12" s="16" t="s">
        <v>6</v>
      </c>
      <c r="B12" s="15">
        <f>SUM(B9:B11)</f>
        <v>1543042.99</v>
      </c>
    </row>
    <row r="13" spans="1:2" ht="15.75" thickBot="1" x14ac:dyDescent="0.3"/>
    <row r="14" spans="1:2" ht="15.75" thickBot="1" x14ac:dyDescent="0.3">
      <c r="A14" s="32" t="s">
        <v>7</v>
      </c>
      <c r="B14" s="33"/>
    </row>
    <row r="15" spans="1:2" x14ac:dyDescent="0.25">
      <c r="A15" s="7" t="s">
        <v>8</v>
      </c>
      <c r="B15" s="11">
        <v>397101.73</v>
      </c>
    </row>
    <row r="16" spans="1:2" x14ac:dyDescent="0.25">
      <c r="A16" s="7" t="s">
        <v>24</v>
      </c>
      <c r="B16" s="11">
        <v>3331.42</v>
      </c>
    </row>
    <row r="17" spans="1:3" x14ac:dyDescent="0.25">
      <c r="A17" s="5" t="s">
        <v>9</v>
      </c>
      <c r="B17" s="9">
        <v>0</v>
      </c>
    </row>
    <row r="18" spans="1:3" x14ac:dyDescent="0.25">
      <c r="A18" s="5" t="s">
        <v>10</v>
      </c>
      <c r="B18" s="9">
        <v>10967.38</v>
      </c>
    </row>
    <row r="19" spans="1:3" ht="15.75" thickBot="1" x14ac:dyDescent="0.3">
      <c r="A19" s="6" t="s">
        <v>11</v>
      </c>
      <c r="B19" s="12">
        <v>0</v>
      </c>
    </row>
    <row r="20" spans="1:3" ht="15.75" thickBot="1" x14ac:dyDescent="0.3">
      <c r="A20" s="19" t="s">
        <v>13</v>
      </c>
      <c r="B20" s="20">
        <f>SUM(B15:B19)</f>
        <v>411400.52999999997</v>
      </c>
    </row>
    <row r="21" spans="1:3" x14ac:dyDescent="0.25">
      <c r="A21" s="7" t="s">
        <v>25</v>
      </c>
      <c r="B21" s="22">
        <f>171005.46+96546.73+16163.74</f>
        <v>283715.93</v>
      </c>
    </row>
    <row r="22" spans="1:3" x14ac:dyDescent="0.25">
      <c r="A22" s="5" t="s">
        <v>27</v>
      </c>
      <c r="B22" s="23">
        <v>737472.38</v>
      </c>
      <c r="C22" s="21"/>
    </row>
    <row r="23" spans="1:3" x14ac:dyDescent="0.25">
      <c r="A23" s="5" t="s">
        <v>26</v>
      </c>
      <c r="B23" s="23">
        <v>0</v>
      </c>
      <c r="C23" s="21"/>
    </row>
    <row r="24" spans="1:3" x14ac:dyDescent="0.25">
      <c r="A24" s="5" t="s">
        <v>12</v>
      </c>
      <c r="B24" s="23">
        <v>721.51</v>
      </c>
    </row>
    <row r="25" spans="1:3" x14ac:dyDescent="0.25">
      <c r="A25" s="5" t="s">
        <v>14</v>
      </c>
      <c r="B25" s="23">
        <v>744.88</v>
      </c>
    </row>
    <row r="26" spans="1:3" ht="15.75" thickBot="1" x14ac:dyDescent="0.3">
      <c r="A26" s="6" t="s">
        <v>15</v>
      </c>
      <c r="B26" s="24">
        <v>29000</v>
      </c>
    </row>
    <row r="27" spans="1:3" ht="15.75" thickBot="1" x14ac:dyDescent="0.3">
      <c r="A27" s="19" t="s">
        <v>22</v>
      </c>
      <c r="B27" s="20">
        <f>SUM(B20:B26)</f>
        <v>1463055.2299999997</v>
      </c>
    </row>
    <row r="28" spans="1:3" ht="15.75" thickBot="1" x14ac:dyDescent="0.3"/>
    <row r="29" spans="1:3" ht="15.75" thickBot="1" x14ac:dyDescent="0.3">
      <c r="A29" s="13" t="s">
        <v>16</v>
      </c>
      <c r="B29" s="18">
        <f>B12-B27</f>
        <v>79987.760000000242</v>
      </c>
    </row>
    <row r="30" spans="1:3" ht="15.75" thickBot="1" x14ac:dyDescent="0.3"/>
    <row r="31" spans="1:3" ht="15.75" thickBot="1" x14ac:dyDescent="0.3">
      <c r="A31" s="16" t="s">
        <v>21</v>
      </c>
      <c r="B31" s="15">
        <f>B6+B12-B27</f>
        <v>177180.21000000043</v>
      </c>
    </row>
    <row r="32" spans="1:3" ht="15.75" thickBot="1" x14ac:dyDescent="0.3"/>
    <row r="33" spans="1:5" ht="15.75" thickBot="1" x14ac:dyDescent="0.3">
      <c r="A33" s="30" t="s">
        <v>17</v>
      </c>
      <c r="B33" s="31"/>
    </row>
    <row r="34" spans="1:5" x14ac:dyDescent="0.25">
      <c r="A34" s="2" t="s">
        <v>18</v>
      </c>
      <c r="B34" s="8">
        <v>167.59</v>
      </c>
    </row>
    <row r="35" spans="1:5" ht="15.75" thickBot="1" x14ac:dyDescent="0.3">
      <c r="A35" s="4" t="s">
        <v>19</v>
      </c>
      <c r="B35" s="10">
        <v>177012.62</v>
      </c>
    </row>
    <row r="36" spans="1:5" ht="15.75" thickBot="1" x14ac:dyDescent="0.3">
      <c r="A36" s="16" t="s">
        <v>6</v>
      </c>
      <c r="B36" s="15">
        <f>SUM(B34:B35)</f>
        <v>177180.21</v>
      </c>
      <c r="E36" s="25"/>
    </row>
  </sheetData>
  <mergeCells count="5">
    <mergeCell ref="A1:B1"/>
    <mergeCell ref="A2:B2"/>
    <mergeCell ref="A8:B8"/>
    <mergeCell ref="A14:B14"/>
    <mergeCell ref="A33:B3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6"/>
  <sheetViews>
    <sheetView topLeftCell="A28" workbookViewId="0">
      <selection activeCell="J15" sqref="J15"/>
    </sheetView>
  </sheetViews>
  <sheetFormatPr defaultRowHeight="15" x14ac:dyDescent="0.25"/>
  <cols>
    <col min="1" max="1" width="60" customWidth="1"/>
    <col min="2" max="2" width="18.28515625" customWidth="1"/>
  </cols>
  <sheetData>
    <row r="1" spans="1:2" ht="15.75" thickBot="1" x14ac:dyDescent="0.3">
      <c r="A1" s="26" t="s">
        <v>23</v>
      </c>
      <c r="B1" s="27"/>
    </row>
    <row r="2" spans="1:2" ht="15.75" thickBot="1" x14ac:dyDescent="0.3">
      <c r="A2" s="28">
        <v>44378</v>
      </c>
      <c r="B2" s="29"/>
    </row>
    <row r="3" spans="1:2" ht="15.75" thickBot="1" x14ac:dyDescent="0.3"/>
    <row r="4" spans="1:2" ht="15.75" thickBot="1" x14ac:dyDescent="0.3">
      <c r="A4" s="13" t="s">
        <v>0</v>
      </c>
      <c r="B4" s="14" t="s">
        <v>1</v>
      </c>
    </row>
    <row r="5" spans="1:2" ht="15.75" thickBot="1" x14ac:dyDescent="0.3"/>
    <row r="6" spans="1:2" ht="15.75" thickBot="1" x14ac:dyDescent="0.3">
      <c r="A6" s="16" t="s">
        <v>2</v>
      </c>
      <c r="B6" s="15">
        <f>'JUNHO 2021'!B31</f>
        <v>177180.21000000043</v>
      </c>
    </row>
    <row r="7" spans="1:2" ht="15.75" thickBot="1" x14ac:dyDescent="0.3">
      <c r="A7" s="17"/>
      <c r="B7" s="1"/>
    </row>
    <row r="8" spans="1:2" ht="15.75" thickBot="1" x14ac:dyDescent="0.3">
      <c r="A8" s="30" t="s">
        <v>3</v>
      </c>
      <c r="B8" s="31"/>
    </row>
    <row r="9" spans="1:2" x14ac:dyDescent="0.25">
      <c r="A9" s="2" t="s">
        <v>4</v>
      </c>
      <c r="B9" s="8">
        <v>1188689.67</v>
      </c>
    </row>
    <row r="10" spans="1:2" x14ac:dyDescent="0.25">
      <c r="A10" s="3" t="s">
        <v>20</v>
      </c>
      <c r="B10" s="9">
        <v>876.13</v>
      </c>
    </row>
    <row r="11" spans="1:2" ht="15.75" thickBot="1" x14ac:dyDescent="0.3">
      <c r="A11" s="4" t="s">
        <v>5</v>
      </c>
      <c r="B11" s="10">
        <f>617806+210000</f>
        <v>827806</v>
      </c>
    </row>
    <row r="12" spans="1:2" ht="15.75" thickBot="1" x14ac:dyDescent="0.3">
      <c r="A12" s="16" t="s">
        <v>6</v>
      </c>
      <c r="B12" s="15">
        <f>SUM(B9:B11)</f>
        <v>2017371.7999999998</v>
      </c>
    </row>
    <row r="13" spans="1:2" ht="15.75" thickBot="1" x14ac:dyDescent="0.3"/>
    <row r="14" spans="1:2" ht="15.75" thickBot="1" x14ac:dyDescent="0.3">
      <c r="A14" s="32" t="s">
        <v>7</v>
      </c>
      <c r="B14" s="33"/>
    </row>
    <row r="15" spans="1:2" x14ac:dyDescent="0.25">
      <c r="A15" s="7" t="s">
        <v>8</v>
      </c>
      <c r="B15" s="11">
        <v>458321.95</v>
      </c>
    </row>
    <row r="16" spans="1:2" x14ac:dyDescent="0.25">
      <c r="A16" s="7" t="s">
        <v>24</v>
      </c>
      <c r="B16" s="11">
        <v>70286.23</v>
      </c>
    </row>
    <row r="17" spans="1:3" x14ac:dyDescent="0.25">
      <c r="A17" s="5" t="s">
        <v>9</v>
      </c>
      <c r="B17" s="9">
        <v>0</v>
      </c>
    </row>
    <row r="18" spans="1:3" x14ac:dyDescent="0.25">
      <c r="A18" s="5" t="s">
        <v>10</v>
      </c>
      <c r="B18" s="9">
        <v>6324.35</v>
      </c>
    </row>
    <row r="19" spans="1:3" ht="15.75" thickBot="1" x14ac:dyDescent="0.3">
      <c r="A19" s="6" t="s">
        <v>11</v>
      </c>
      <c r="B19" s="12">
        <v>0</v>
      </c>
    </row>
    <row r="20" spans="1:3" ht="15.75" thickBot="1" x14ac:dyDescent="0.3">
      <c r="A20" s="19" t="s">
        <v>13</v>
      </c>
      <c r="B20" s="20">
        <f>SUM(B15:B19)</f>
        <v>534932.53</v>
      </c>
    </row>
    <row r="21" spans="1:3" x14ac:dyDescent="0.25">
      <c r="A21" s="7" t="s">
        <v>25</v>
      </c>
      <c r="B21" s="22">
        <f>192124.05+80274.15+15885.92</f>
        <v>288284.11999999994</v>
      </c>
    </row>
    <row r="22" spans="1:3" x14ac:dyDescent="0.25">
      <c r="A22" s="5" t="s">
        <v>27</v>
      </c>
      <c r="B22" s="23">
        <v>612359.81999999995</v>
      </c>
      <c r="C22" s="21"/>
    </row>
    <row r="23" spans="1:3" x14ac:dyDescent="0.25">
      <c r="A23" s="5" t="s">
        <v>26</v>
      </c>
      <c r="B23" s="23">
        <v>0</v>
      </c>
      <c r="C23" s="21"/>
    </row>
    <row r="24" spans="1:3" x14ac:dyDescent="0.25">
      <c r="A24" s="5" t="s">
        <v>12</v>
      </c>
      <c r="B24" s="23">
        <f>601.56+626.25</f>
        <v>1227.81</v>
      </c>
    </row>
    <row r="25" spans="1:3" x14ac:dyDescent="0.25">
      <c r="A25" s="5" t="s">
        <v>14</v>
      </c>
      <c r="B25" s="23">
        <v>740.49</v>
      </c>
    </row>
    <row r="26" spans="1:3" ht="15.75" thickBot="1" x14ac:dyDescent="0.3">
      <c r="A26" s="6" t="s">
        <v>15</v>
      </c>
      <c r="B26" s="24">
        <v>600000</v>
      </c>
    </row>
    <row r="27" spans="1:3" ht="15.75" thickBot="1" x14ac:dyDescent="0.3">
      <c r="A27" s="19" t="s">
        <v>22</v>
      </c>
      <c r="B27" s="20">
        <f>SUM(B20:B26)</f>
        <v>2037544.7699999998</v>
      </c>
    </row>
    <row r="28" spans="1:3" ht="15.75" thickBot="1" x14ac:dyDescent="0.3"/>
    <row r="29" spans="1:3" ht="15.75" thickBot="1" x14ac:dyDescent="0.3">
      <c r="A29" s="13" t="s">
        <v>16</v>
      </c>
      <c r="B29" s="18">
        <f>B12-B27</f>
        <v>-20172.969999999972</v>
      </c>
    </row>
    <row r="30" spans="1:3" ht="15.75" thickBot="1" x14ac:dyDescent="0.3"/>
    <row r="31" spans="1:3" ht="15.75" thickBot="1" x14ac:dyDescent="0.3">
      <c r="A31" s="16" t="s">
        <v>21</v>
      </c>
      <c r="B31" s="15">
        <f>B6+B12-B27</f>
        <v>157007.24000000046</v>
      </c>
    </row>
    <row r="32" spans="1:3" ht="15.75" thickBot="1" x14ac:dyDescent="0.3"/>
    <row r="33" spans="1:5" ht="15.75" thickBot="1" x14ac:dyDescent="0.3">
      <c r="A33" s="30" t="s">
        <v>17</v>
      </c>
      <c r="B33" s="31"/>
    </row>
    <row r="34" spans="1:5" x14ac:dyDescent="0.25">
      <c r="A34" s="2" t="s">
        <v>18</v>
      </c>
      <c r="B34" s="8">
        <v>380.25</v>
      </c>
    </row>
    <row r="35" spans="1:5" ht="15.75" thickBot="1" x14ac:dyDescent="0.3">
      <c r="A35" s="4" t="s">
        <v>19</v>
      </c>
      <c r="B35" s="10">
        <v>156626.99</v>
      </c>
    </row>
    <row r="36" spans="1:5" ht="15.75" thickBot="1" x14ac:dyDescent="0.3">
      <c r="A36" s="16" t="s">
        <v>6</v>
      </c>
      <c r="B36" s="15">
        <f>SUM(B34:B35)</f>
        <v>157007.24</v>
      </c>
      <c r="E36" s="25"/>
    </row>
  </sheetData>
  <mergeCells count="5">
    <mergeCell ref="A1:B1"/>
    <mergeCell ref="A2:B2"/>
    <mergeCell ref="A8:B8"/>
    <mergeCell ref="A14:B14"/>
    <mergeCell ref="A33:B33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6"/>
  <sheetViews>
    <sheetView topLeftCell="A22" workbookViewId="0">
      <selection activeCell="A2" sqref="A2:B2"/>
    </sheetView>
  </sheetViews>
  <sheetFormatPr defaultRowHeight="15" x14ac:dyDescent="0.25"/>
  <cols>
    <col min="1" max="1" width="60" customWidth="1"/>
    <col min="2" max="2" width="18.28515625" customWidth="1"/>
  </cols>
  <sheetData>
    <row r="1" spans="1:2" ht="15.75" thickBot="1" x14ac:dyDescent="0.3">
      <c r="A1" s="26" t="s">
        <v>23</v>
      </c>
      <c r="B1" s="27"/>
    </row>
    <row r="2" spans="1:2" ht="15.75" thickBot="1" x14ac:dyDescent="0.3">
      <c r="A2" s="28">
        <v>44409</v>
      </c>
      <c r="B2" s="29"/>
    </row>
    <row r="3" spans="1:2" ht="15.75" thickBot="1" x14ac:dyDescent="0.3"/>
    <row r="4" spans="1:2" ht="15.75" thickBot="1" x14ac:dyDescent="0.3">
      <c r="A4" s="13" t="s">
        <v>0</v>
      </c>
      <c r="B4" s="14" t="s">
        <v>1</v>
      </c>
    </row>
    <row r="5" spans="1:2" ht="15.75" thickBot="1" x14ac:dyDescent="0.3"/>
    <row r="6" spans="1:2" ht="15.75" thickBot="1" x14ac:dyDescent="0.3">
      <c r="A6" s="16" t="s">
        <v>2</v>
      </c>
      <c r="B6" s="15">
        <f>'JULHO 2021'!B31</f>
        <v>157007.24000000046</v>
      </c>
    </row>
    <row r="7" spans="1:2" ht="15.75" thickBot="1" x14ac:dyDescent="0.3">
      <c r="A7" s="17"/>
      <c r="B7" s="1"/>
    </row>
    <row r="8" spans="1:2" ht="15.75" thickBot="1" x14ac:dyDescent="0.3">
      <c r="A8" s="30" t="s">
        <v>3</v>
      </c>
      <c r="B8" s="31"/>
    </row>
    <row r="9" spans="1:2" x14ac:dyDescent="0.25">
      <c r="A9" s="2" t="s">
        <v>4</v>
      </c>
      <c r="B9" s="8">
        <v>1188689.67</v>
      </c>
    </row>
    <row r="10" spans="1:2" x14ac:dyDescent="0.25">
      <c r="A10" s="3" t="s">
        <v>20</v>
      </c>
      <c r="B10" s="9">
        <v>1484.38</v>
      </c>
    </row>
    <row r="11" spans="1:2" ht="15.75" thickBot="1" x14ac:dyDescent="0.3">
      <c r="A11" s="4" t="s">
        <v>5</v>
      </c>
      <c r="B11" s="10">
        <v>50000</v>
      </c>
    </row>
    <row r="12" spans="1:2" ht="15.75" thickBot="1" x14ac:dyDescent="0.3">
      <c r="A12" s="16" t="s">
        <v>6</v>
      </c>
      <c r="B12" s="15">
        <f>SUM(B9:B11)</f>
        <v>1240174.0499999998</v>
      </c>
    </row>
    <row r="13" spans="1:2" ht="15.75" thickBot="1" x14ac:dyDescent="0.3"/>
    <row r="14" spans="1:2" ht="15.75" thickBot="1" x14ac:dyDescent="0.3">
      <c r="A14" s="32" t="s">
        <v>7</v>
      </c>
      <c r="B14" s="33"/>
    </row>
    <row r="15" spans="1:2" x14ac:dyDescent="0.25">
      <c r="A15" s="7" t="s">
        <v>8</v>
      </c>
      <c r="B15" s="11">
        <v>422237.32</v>
      </c>
    </row>
    <row r="16" spans="1:2" x14ac:dyDescent="0.25">
      <c r="A16" s="7" t="s">
        <v>24</v>
      </c>
      <c r="B16" s="11">
        <v>14824.28</v>
      </c>
    </row>
    <row r="17" spans="1:3" x14ac:dyDescent="0.25">
      <c r="A17" s="5" t="s">
        <v>9</v>
      </c>
      <c r="B17" s="9">
        <v>0</v>
      </c>
    </row>
    <row r="18" spans="1:3" x14ac:dyDescent="0.25">
      <c r="A18" s="5" t="s">
        <v>10</v>
      </c>
      <c r="B18" s="9">
        <v>7558.19</v>
      </c>
    </row>
    <row r="19" spans="1:3" ht="15.75" thickBot="1" x14ac:dyDescent="0.3">
      <c r="A19" s="6" t="s">
        <v>11</v>
      </c>
      <c r="B19" s="12">
        <v>0</v>
      </c>
    </row>
    <row r="20" spans="1:3" ht="15.75" thickBot="1" x14ac:dyDescent="0.3">
      <c r="A20" s="19" t="s">
        <v>13</v>
      </c>
      <c r="B20" s="20">
        <f>SUM(B15:B19)</f>
        <v>444619.79000000004</v>
      </c>
    </row>
    <row r="21" spans="1:3" x14ac:dyDescent="0.25">
      <c r="A21" s="7" t="s">
        <v>25</v>
      </c>
      <c r="B21" s="22">
        <f>172644.86+98175.35+20440.91</f>
        <v>291261.11999999994</v>
      </c>
    </row>
    <row r="22" spans="1:3" x14ac:dyDescent="0.25">
      <c r="A22" s="5" t="s">
        <v>27</v>
      </c>
      <c r="B22" s="23">
        <v>487435.44</v>
      </c>
      <c r="C22" s="21"/>
    </row>
    <row r="23" spans="1:3" x14ac:dyDescent="0.25">
      <c r="A23" s="5" t="s">
        <v>26</v>
      </c>
      <c r="B23" s="23">
        <v>0</v>
      </c>
      <c r="C23" s="21"/>
    </row>
    <row r="24" spans="1:3" x14ac:dyDescent="0.25">
      <c r="A24" s="5" t="s">
        <v>12</v>
      </c>
      <c r="B24" s="23">
        <v>668.32</v>
      </c>
    </row>
    <row r="25" spans="1:3" x14ac:dyDescent="0.25">
      <c r="A25" s="5" t="s">
        <v>14</v>
      </c>
      <c r="B25" s="23">
        <v>760.36</v>
      </c>
    </row>
    <row r="26" spans="1:3" ht="15.75" thickBot="1" x14ac:dyDescent="0.3">
      <c r="A26" s="6" t="s">
        <v>15</v>
      </c>
      <c r="B26" s="24">
        <v>0</v>
      </c>
    </row>
    <row r="27" spans="1:3" ht="15.75" thickBot="1" x14ac:dyDescent="0.3">
      <c r="A27" s="19" t="s">
        <v>22</v>
      </c>
      <c r="B27" s="20">
        <f>SUM(B20:B26)</f>
        <v>1224745.03</v>
      </c>
    </row>
    <row r="28" spans="1:3" ht="15.75" thickBot="1" x14ac:dyDescent="0.3"/>
    <row r="29" spans="1:3" ht="15.75" thickBot="1" x14ac:dyDescent="0.3">
      <c r="A29" s="13" t="s">
        <v>16</v>
      </c>
      <c r="B29" s="18">
        <f>B12-B27</f>
        <v>15429.019999999786</v>
      </c>
    </row>
    <row r="30" spans="1:3" ht="15.75" thickBot="1" x14ac:dyDescent="0.3"/>
    <row r="31" spans="1:3" ht="15.75" thickBot="1" x14ac:dyDescent="0.3">
      <c r="A31" s="16" t="s">
        <v>21</v>
      </c>
      <c r="B31" s="15">
        <f>B6+B12-B27</f>
        <v>172436.26000000024</v>
      </c>
    </row>
    <row r="32" spans="1:3" ht="15.75" thickBot="1" x14ac:dyDescent="0.3"/>
    <row r="33" spans="1:5" ht="15.75" thickBot="1" x14ac:dyDescent="0.3">
      <c r="A33" s="30" t="s">
        <v>17</v>
      </c>
      <c r="B33" s="31"/>
    </row>
    <row r="34" spans="1:5" x14ac:dyDescent="0.25">
      <c r="A34" s="2" t="s">
        <v>18</v>
      </c>
      <c r="B34" s="8">
        <v>287.26</v>
      </c>
    </row>
    <row r="35" spans="1:5" ht="15.75" thickBot="1" x14ac:dyDescent="0.3">
      <c r="A35" s="4" t="s">
        <v>19</v>
      </c>
      <c r="B35" s="10">
        <v>172149</v>
      </c>
    </row>
    <row r="36" spans="1:5" ht="15.75" thickBot="1" x14ac:dyDescent="0.3">
      <c r="A36" s="16" t="s">
        <v>6</v>
      </c>
      <c r="B36" s="15">
        <f>SUM(B34:B35)</f>
        <v>172436.26</v>
      </c>
      <c r="E36" s="25"/>
    </row>
  </sheetData>
  <mergeCells count="5">
    <mergeCell ref="A1:B1"/>
    <mergeCell ref="A2:B2"/>
    <mergeCell ref="A8:B8"/>
    <mergeCell ref="A14:B14"/>
    <mergeCell ref="A33:B33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6"/>
  <sheetViews>
    <sheetView topLeftCell="A16" workbookViewId="0">
      <selection activeCell="B36" sqref="B36"/>
    </sheetView>
  </sheetViews>
  <sheetFormatPr defaultRowHeight="15" x14ac:dyDescent="0.25"/>
  <cols>
    <col min="1" max="1" width="60" customWidth="1"/>
    <col min="2" max="2" width="18.28515625" customWidth="1"/>
  </cols>
  <sheetData>
    <row r="1" spans="1:2" ht="15.75" thickBot="1" x14ac:dyDescent="0.3">
      <c r="A1" s="26" t="s">
        <v>23</v>
      </c>
      <c r="B1" s="27"/>
    </row>
    <row r="2" spans="1:2" ht="15.75" thickBot="1" x14ac:dyDescent="0.3">
      <c r="A2" s="28">
        <v>44440</v>
      </c>
      <c r="B2" s="29"/>
    </row>
    <row r="3" spans="1:2" ht="15.75" thickBot="1" x14ac:dyDescent="0.3"/>
    <row r="4" spans="1:2" ht="15.75" thickBot="1" x14ac:dyDescent="0.3">
      <c r="A4" s="13" t="s">
        <v>0</v>
      </c>
      <c r="B4" s="14" t="s">
        <v>1</v>
      </c>
    </row>
    <row r="5" spans="1:2" ht="15.75" thickBot="1" x14ac:dyDescent="0.3"/>
    <row r="6" spans="1:2" ht="15.75" thickBot="1" x14ac:dyDescent="0.3">
      <c r="A6" s="16" t="s">
        <v>2</v>
      </c>
      <c r="B6" s="15">
        <f>'AGOSTO 2021'!B31</f>
        <v>172436.26000000024</v>
      </c>
    </row>
    <row r="7" spans="1:2" ht="15.75" thickBot="1" x14ac:dyDescent="0.3">
      <c r="A7" s="17"/>
      <c r="B7" s="1"/>
    </row>
    <row r="8" spans="1:2" ht="15.75" thickBot="1" x14ac:dyDescent="0.3">
      <c r="A8" s="30" t="s">
        <v>3</v>
      </c>
      <c r="B8" s="31"/>
    </row>
    <row r="9" spans="1:2" x14ac:dyDescent="0.25">
      <c r="A9" s="2" t="s">
        <v>4</v>
      </c>
      <c r="B9" s="8">
        <v>701194</v>
      </c>
    </row>
    <row r="10" spans="1:2" x14ac:dyDescent="0.25">
      <c r="A10" s="3" t="s">
        <v>20</v>
      </c>
      <c r="B10" s="9">
        <v>469.76</v>
      </c>
    </row>
    <row r="11" spans="1:2" ht="15.75" thickBot="1" x14ac:dyDescent="0.3">
      <c r="A11" s="4" t="s">
        <v>5</v>
      </c>
      <c r="B11" s="10">
        <v>0</v>
      </c>
    </row>
    <row r="12" spans="1:2" ht="15.75" thickBot="1" x14ac:dyDescent="0.3">
      <c r="A12" s="16" t="s">
        <v>6</v>
      </c>
      <c r="B12" s="15">
        <f>SUM(B9:B11)</f>
        <v>701663.76</v>
      </c>
    </row>
    <row r="13" spans="1:2" ht="15.75" thickBot="1" x14ac:dyDescent="0.3"/>
    <row r="14" spans="1:2" ht="15.75" thickBot="1" x14ac:dyDescent="0.3">
      <c r="A14" s="32" t="s">
        <v>7</v>
      </c>
      <c r="B14" s="33"/>
    </row>
    <row r="15" spans="1:2" x14ac:dyDescent="0.25">
      <c r="A15" s="7" t="s">
        <v>8</v>
      </c>
      <c r="B15" s="11">
        <v>385522.73</v>
      </c>
    </row>
    <row r="16" spans="1:2" x14ac:dyDescent="0.25">
      <c r="A16" s="7" t="s">
        <v>24</v>
      </c>
      <c r="B16" s="11">
        <v>126969.98</v>
      </c>
    </row>
    <row r="17" spans="1:3" x14ac:dyDescent="0.25">
      <c r="A17" s="5" t="s">
        <v>9</v>
      </c>
      <c r="B17" s="9">
        <v>0</v>
      </c>
    </row>
    <row r="18" spans="1:3" x14ac:dyDescent="0.25">
      <c r="A18" s="5" t="s">
        <v>10</v>
      </c>
      <c r="B18" s="9">
        <v>0</v>
      </c>
    </row>
    <row r="19" spans="1:3" ht="15.75" thickBot="1" x14ac:dyDescent="0.3">
      <c r="A19" s="6" t="s">
        <v>11</v>
      </c>
      <c r="B19" s="12">
        <v>0</v>
      </c>
    </row>
    <row r="20" spans="1:3" ht="15.75" thickBot="1" x14ac:dyDescent="0.3">
      <c r="A20" s="19" t="s">
        <v>13</v>
      </c>
      <c r="B20" s="20">
        <f>SUM(B15:B19)</f>
        <v>512492.70999999996</v>
      </c>
    </row>
    <row r="21" spans="1:3" x14ac:dyDescent="0.25">
      <c r="A21" s="7" t="s">
        <v>25</v>
      </c>
      <c r="B21" s="22">
        <f>178092.29+70716.09+16031.14</f>
        <v>264839.52</v>
      </c>
    </row>
    <row r="22" spans="1:3" x14ac:dyDescent="0.25">
      <c r="A22" s="5" t="s">
        <v>27</v>
      </c>
      <c r="B22" s="23">
        <v>95093.440000000002</v>
      </c>
      <c r="C22" s="21"/>
    </row>
    <row r="23" spans="1:3" x14ac:dyDescent="0.25">
      <c r="A23" s="5" t="s">
        <v>26</v>
      </c>
      <c r="B23" s="23">
        <v>0</v>
      </c>
      <c r="C23" s="21"/>
    </row>
    <row r="24" spans="1:3" x14ac:dyDescent="0.25">
      <c r="A24" s="5" t="s">
        <v>12</v>
      </c>
      <c r="B24" s="23">
        <v>626.22</v>
      </c>
    </row>
    <row r="25" spans="1:3" x14ac:dyDescent="0.25">
      <c r="A25" s="5" t="s">
        <v>14</v>
      </c>
      <c r="B25" s="23">
        <v>716</v>
      </c>
    </row>
    <row r="26" spans="1:3" ht="15.75" thickBot="1" x14ac:dyDescent="0.3">
      <c r="A26" s="6" t="s">
        <v>15</v>
      </c>
      <c r="B26" s="24">
        <v>0</v>
      </c>
    </row>
    <row r="27" spans="1:3" ht="15.75" thickBot="1" x14ac:dyDescent="0.3">
      <c r="A27" s="19" t="s">
        <v>22</v>
      </c>
      <c r="B27" s="20">
        <f>SUM(B20:B26)</f>
        <v>873767.8899999999</v>
      </c>
    </row>
    <row r="28" spans="1:3" ht="15.75" thickBot="1" x14ac:dyDescent="0.3"/>
    <row r="29" spans="1:3" ht="15.75" thickBot="1" x14ac:dyDescent="0.3">
      <c r="A29" s="13" t="s">
        <v>16</v>
      </c>
      <c r="B29" s="18">
        <f>B12-B27</f>
        <v>-172104.12999999989</v>
      </c>
    </row>
    <row r="30" spans="1:3" ht="15.75" thickBot="1" x14ac:dyDescent="0.3"/>
    <row r="31" spans="1:3" ht="15.75" thickBot="1" x14ac:dyDescent="0.3">
      <c r="A31" s="16" t="s">
        <v>21</v>
      </c>
      <c r="B31" s="15">
        <f>B6+B12-B27</f>
        <v>332.1300000003539</v>
      </c>
    </row>
    <row r="32" spans="1:3" ht="15.75" thickBot="1" x14ac:dyDescent="0.3"/>
    <row r="33" spans="1:5" ht="15.75" thickBot="1" x14ac:dyDescent="0.3">
      <c r="A33" s="30" t="s">
        <v>17</v>
      </c>
      <c r="B33" s="31"/>
    </row>
    <row r="34" spans="1:5" x14ac:dyDescent="0.25">
      <c r="A34" s="2" t="s">
        <v>18</v>
      </c>
      <c r="B34" s="8">
        <v>332.13</v>
      </c>
    </row>
    <row r="35" spans="1:5" ht="15.75" thickBot="1" x14ac:dyDescent="0.3">
      <c r="A35" s="4" t="s">
        <v>19</v>
      </c>
      <c r="B35" s="10">
        <v>0</v>
      </c>
    </row>
    <row r="36" spans="1:5" ht="15.75" thickBot="1" x14ac:dyDescent="0.3">
      <c r="A36" s="16" t="s">
        <v>6</v>
      </c>
      <c r="B36" s="15">
        <f>SUM(B34:B35)</f>
        <v>332.13</v>
      </c>
      <c r="E36" s="25"/>
    </row>
  </sheetData>
  <mergeCells count="5">
    <mergeCell ref="A1:B1"/>
    <mergeCell ref="A2:B2"/>
    <mergeCell ref="A8:B8"/>
    <mergeCell ref="A14:B14"/>
    <mergeCell ref="A33:B33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JANEIRO 2021</vt:lpstr>
      <vt:lpstr>FEVEREIRO 2021</vt:lpstr>
      <vt:lpstr>MARCO 2021</vt:lpstr>
      <vt:lpstr>ABRIL 2021</vt:lpstr>
      <vt:lpstr>MAIO 2021</vt:lpstr>
      <vt:lpstr>JUNHO 2021</vt:lpstr>
      <vt:lpstr>JULHO 2021</vt:lpstr>
      <vt:lpstr>AGOSTO 2021</vt:lpstr>
      <vt:lpstr>SETEMBRO 2021</vt:lpstr>
      <vt:lpstr>OUTUBRO 2021</vt:lpstr>
      <vt:lpstr>NOVEMRBO 2021</vt:lpstr>
      <vt:lpstr>DEZEMBRO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juliana.diniz</dc:creator>
  <cp:lastModifiedBy>Contabilidade01 Ame Clinico</cp:lastModifiedBy>
  <cp:lastPrinted>2022-01-17T17:40:43Z</cp:lastPrinted>
  <dcterms:created xsi:type="dcterms:W3CDTF">2017-03-06T17:24:05Z</dcterms:created>
  <dcterms:modified xsi:type="dcterms:W3CDTF">2022-01-17T17:40:43Z</dcterms:modified>
</cp:coreProperties>
</file>