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Juliana Orlovicks\CONTABILIDADE\AME 2021\CIRURGICO\1 - FLUXO DE CAIXA\"/>
    </mc:Choice>
  </mc:AlternateContent>
  <xr:revisionPtr revIDLastSave="0" documentId="13_ncr:1_{A83BFBB4-FFC0-4D33-87E2-73F7601B2701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JANEIRO 2021" sheetId="45" r:id="rId1"/>
    <sheet name="FEVEREIRO 2021" sheetId="46" r:id="rId2"/>
    <sheet name="MARCO 2021" sheetId="47" r:id="rId3"/>
    <sheet name="ABRIL 2021" sheetId="48" r:id="rId4"/>
    <sheet name="MAIO 2021" sheetId="49" r:id="rId5"/>
    <sheet name="JUNHO 2021" sheetId="50" r:id="rId6"/>
    <sheet name="JULHO 2021" sheetId="51" r:id="rId7"/>
    <sheet name="AGOSTO 2021" sheetId="52" r:id="rId8"/>
    <sheet name="SETEMBRO 2021" sheetId="53" r:id="rId9"/>
    <sheet name="OUTUBRO 2021" sheetId="54" r:id="rId10"/>
    <sheet name="NOVEMRBO 2021" sheetId="55" r:id="rId11"/>
    <sheet name="DEZEMBRO 2021" sheetId="5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6" l="1"/>
  <c r="B24" i="56"/>
  <c r="B16" i="56"/>
  <c r="B15" i="56"/>
  <c r="B9" i="56"/>
  <c r="B6" i="56"/>
  <c r="B36" i="56"/>
  <c r="B20" i="56"/>
  <c r="B27" i="56" s="1"/>
  <c r="B12" i="56"/>
  <c r="B21" i="55"/>
  <c r="B36" i="55"/>
  <c r="B20" i="55"/>
  <c r="B12" i="55"/>
  <c r="B21" i="54"/>
  <c r="B36" i="54"/>
  <c r="B6" i="55" s="1"/>
  <c r="B20" i="54"/>
  <c r="B12" i="54"/>
  <c r="B29" i="56" l="1"/>
  <c r="B31" i="56"/>
  <c r="B27" i="55"/>
  <c r="B29" i="55" s="1"/>
  <c r="B27" i="54"/>
  <c r="B29" i="54" s="1"/>
  <c r="B21" i="53"/>
  <c r="B31" i="55" l="1"/>
  <c r="B36" i="53"/>
  <c r="B20" i="53"/>
  <c r="B12" i="53"/>
  <c r="B27" i="53" l="1"/>
  <c r="B29" i="53" s="1"/>
  <c r="B21" i="52"/>
  <c r="B36" i="52" l="1"/>
  <c r="B20" i="52"/>
  <c r="B27" i="52" s="1"/>
  <c r="B12" i="52"/>
  <c r="B29" i="52" l="1"/>
  <c r="B21" i="51"/>
  <c r="B24" i="51"/>
  <c r="B11" i="51"/>
  <c r="B36" i="51" l="1"/>
  <c r="B20" i="51"/>
  <c r="B27" i="51" s="1"/>
  <c r="B12" i="51"/>
  <c r="B29" i="51" l="1"/>
  <c r="B21" i="50"/>
  <c r="B36" i="50" l="1"/>
  <c r="B20" i="50"/>
  <c r="B27" i="50" s="1"/>
  <c r="B12" i="50"/>
  <c r="B29" i="50" l="1"/>
  <c r="B21" i="49"/>
  <c r="B36" i="49"/>
  <c r="B20" i="49"/>
  <c r="B12" i="49"/>
  <c r="B27" i="49" l="1"/>
  <c r="B21" i="48"/>
  <c r="B36" i="48"/>
  <c r="B6" i="49" s="1"/>
  <c r="B20" i="48"/>
  <c r="B12" i="48"/>
  <c r="B31" i="49" l="1"/>
  <c r="B6" i="50" s="1"/>
  <c r="B31" i="50" s="1"/>
  <c r="B6" i="51" s="1"/>
  <c r="B31" i="51" s="1"/>
  <c r="B6" i="52" s="1"/>
  <c r="B31" i="52" s="1"/>
  <c r="B6" i="53" s="1"/>
  <c r="B31" i="53" s="1"/>
  <c r="B6" i="54" s="1"/>
  <c r="B31" i="54" s="1"/>
  <c r="B29" i="49"/>
  <c r="B27" i="48"/>
  <c r="B29" i="48" s="1"/>
  <c r="B21" i="47"/>
  <c r="B36" i="47"/>
  <c r="B20" i="47"/>
  <c r="B12" i="47"/>
  <c r="B27" i="47" l="1"/>
  <c r="B29" i="47"/>
  <c r="B21" i="46"/>
  <c r="B36" i="46"/>
  <c r="B20" i="46"/>
  <c r="B12" i="46"/>
  <c r="B27" i="46" l="1"/>
  <c r="B29" i="46" s="1"/>
  <c r="B21" i="45"/>
  <c r="B36" i="45" l="1"/>
  <c r="B20" i="45"/>
  <c r="B12" i="45"/>
  <c r="B27" i="45" l="1"/>
  <c r="B29" i="45" s="1"/>
  <c r="B31" i="45" l="1"/>
  <c r="B6" i="46" s="1"/>
  <c r="B31" i="46" s="1"/>
  <c r="B6" i="47" s="1"/>
  <c r="B31" i="47" s="1"/>
  <c r="B6" i="48" s="1"/>
  <c r="B31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6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7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8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9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A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C325328-7168-4BAA-8A97-DDE3E8D17C99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sharedStrings.xml><?xml version="1.0" encoding="utf-8"?>
<sst xmlns="http://schemas.openxmlformats.org/spreadsheetml/2006/main" count="348" uniqueCount="28">
  <si>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</si>
  <si>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</si>
  <si>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</si>
  <si>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</si>
  <si>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</si>
  <si>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</si>
  <si>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</si>
  <si>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</si>
  <si>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</si>
  <si>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</si>
  <si>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</si>
  <si>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</si>
  <si>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</si>
  <si>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PESSOAL CLT (Folha de Pagamento)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</si>
  <si>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</si>
  <si>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</si>
  <si>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</si>
  <si>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</si>
  <si>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</si>
  <si>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</si>
  <si>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</si>
  <si>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</si>
  <si>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</si>
  <si>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DEMONSTRATIVO DO FLUXO DE CAIXA - AME CIRUGICO</t>
  </si>
  <si>
    <t>Rescisão</t>
  </si>
  <si>
    <t>Terceiros PJ (Serviços Médicos / Diversos / Cooperativa / Impostos)</t>
  </si>
  <si>
    <t xml:space="preserve">Materiais Consumo </t>
  </si>
  <si>
    <t>Materiais CAF (Fornecedor / Caixa / Cheque mês 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</si>
</sst>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6" borderId="3" xfId="0" applyFont="1" applyFill="1" applyBorder="1"/>
    <xf numFmtId="4" fontId="4" fillId="6" borderId="4" xfId="0" applyNumberFormat="1" applyFont="1" applyFill="1" applyBorder="1"/>
    <xf numFmtId="0" fontId="0" fillId="0" borderId="0" xfId="0" applyFill="1"/>
    <xf numFmtId="4" fontId="0" fillId="0" borderId="14" xfId="0" applyNumberFormat="1" applyFill="1" applyBorder="1"/>
    <xf numFmtId="4" fontId="0" fillId="0" borderId="8" xfId="0" applyNumberFormat="1" applyFill="1" applyBorder="1"/>
    <xf numFmtId="4" fontId="0" fillId="0" borderId="12" xfId="0" applyNumberFormat="1" applyFill="1" applyBorder="1"/>
    <xf numFmtId="4" fontId="0" fillId="0" borderId="0" xfId="0" applyNumberForma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7" fontId="4" fillId="5" borderId="1" xfId="0" applyNumberFormat="1" applyFont="1" applyFill="1" applyBorder="1" applyAlignment="1">
      <alignment horizontal="center"/>
    </xf>
    <xf numFmtId="17" fontId="4" fillId="5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opLeftCell="A19" workbookViewId="0">
      <selection activeCell="B17" sqref="B17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44197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v>265287.21999999997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701194</v>
      </c>
    </row>
    <row r="10" spans="1:2" x14ac:dyDescent="0.25">
      <c r="A10" s="3" t="s">
        <v>20</v>
      </c>
      <c r="B10" s="9">
        <v>632.44000000000005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701826.44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216497.98</v>
      </c>
    </row>
    <row r="16" spans="1:2" x14ac:dyDescent="0.25">
      <c r="A16" s="7" t="s">
        <v>24</v>
      </c>
      <c r="B16" s="11">
        <v>1867.83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32157.93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250523.74</v>
      </c>
    </row>
    <row r="21" spans="1:3" x14ac:dyDescent="0.25">
      <c r="A21" s="7" t="s">
        <v>25</v>
      </c>
      <c r="B21" s="22">
        <f>224319.15+14686.28+25546.93</f>
        <v>264552.36</v>
      </c>
    </row>
    <row r="22" spans="1:3" x14ac:dyDescent="0.25">
      <c r="A22" s="5" t="s">
        <v>27</v>
      </c>
      <c r="B22" s="23">
        <v>35873.14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599.85</v>
      </c>
    </row>
    <row r="25" spans="1:3" x14ac:dyDescent="0.25">
      <c r="A25" s="5" t="s">
        <v>14</v>
      </c>
      <c r="B25" s="23">
        <v>404.09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551953.17999999993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149873.26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415160.48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221.11</v>
      </c>
    </row>
    <row r="35" spans="1:5" ht="15.75" thickBot="1" x14ac:dyDescent="0.3">
      <c r="A35" s="4" t="s">
        <v>19</v>
      </c>
      <c r="B35" s="10">
        <v>414939.37</v>
      </c>
    </row>
    <row r="36" spans="1:5" ht="15.75" thickBot="1" x14ac:dyDescent="0.3">
      <c r="A36" s="16" t="s">
        <v>6</v>
      </c>
      <c r="B36" s="15">
        <f>SUM(B34:B35)</f>
        <v>415160.48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6"/>
  <sheetViews>
    <sheetView topLeftCell="A19" workbookViewId="0">
      <selection activeCell="A3" sqref="A3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44470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'SETEMBRO 2021'!B31</f>
        <v>332.1300000003539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701194</v>
      </c>
    </row>
    <row r="10" spans="1:2" x14ac:dyDescent="0.25">
      <c r="A10" s="3" t="s">
        <v>20</v>
      </c>
      <c r="B10" s="9">
        <v>665.13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701859.13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272743.34000000003</v>
      </c>
    </row>
    <row r="16" spans="1:2" x14ac:dyDescent="0.25">
      <c r="A16" s="7" t="s">
        <v>24</v>
      </c>
      <c r="B16" s="11">
        <v>43072.89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27492.1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343308.33</v>
      </c>
    </row>
    <row r="21" spans="1:3" x14ac:dyDescent="0.25">
      <c r="A21" s="7" t="s">
        <v>25</v>
      </c>
      <c r="B21" s="22">
        <f>151369.78+39943.7+17429.94</f>
        <v>208743.41999999998</v>
      </c>
    </row>
    <row r="22" spans="1:3" x14ac:dyDescent="0.25">
      <c r="A22" s="5" t="s">
        <v>27</v>
      </c>
      <c r="B22" s="23">
        <v>96805.63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674.67</v>
      </c>
    </row>
    <row r="25" spans="1:3" x14ac:dyDescent="0.25">
      <c r="A25" s="5" t="s">
        <v>14</v>
      </c>
      <c r="B25" s="23">
        <v>587.49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650119.54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51739.589999999967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52071.720000000321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397.65</v>
      </c>
    </row>
    <row r="35" spans="1:5" ht="15.75" thickBot="1" x14ac:dyDescent="0.3">
      <c r="A35" s="4" t="s">
        <v>19</v>
      </c>
      <c r="B35" s="10">
        <v>51674.07</v>
      </c>
    </row>
    <row r="36" spans="1:5" ht="15.75" thickBot="1" x14ac:dyDescent="0.3">
      <c r="A36" s="16" t="s">
        <v>6</v>
      </c>
      <c r="B36" s="15">
        <f>SUM(B34:B35)</f>
        <v>52071.72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workbookViewId="0">
      <selection activeCell="B9" sqref="B9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44501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'OUTUBRO 2021'!B36</f>
        <v>52071.72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801194</v>
      </c>
    </row>
    <row r="10" spans="1:2" x14ac:dyDescent="0.25">
      <c r="A10" s="3" t="s">
        <v>20</v>
      </c>
      <c r="B10" s="9">
        <v>1048.6400000000001</v>
      </c>
    </row>
    <row r="11" spans="1:2" ht="15.75" thickBot="1" x14ac:dyDescent="0.3">
      <c r="A11" s="4" t="s">
        <v>5</v>
      </c>
      <c r="B11" s="10">
        <v>55000</v>
      </c>
    </row>
    <row r="12" spans="1:2" ht="15.75" thickBot="1" x14ac:dyDescent="0.3">
      <c r="A12" s="16" t="s">
        <v>6</v>
      </c>
      <c r="B12" s="15">
        <f>SUM(B9:B11)</f>
        <v>857242.64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217587.85</v>
      </c>
    </row>
    <row r="16" spans="1:2" x14ac:dyDescent="0.25">
      <c r="A16" s="7" t="s">
        <v>24</v>
      </c>
      <c r="B16" s="11">
        <v>8064.55</v>
      </c>
    </row>
    <row r="17" spans="1:3" x14ac:dyDescent="0.25">
      <c r="A17" s="5" t="s">
        <v>9</v>
      </c>
      <c r="B17" s="9">
        <v>98187.01</v>
      </c>
    </row>
    <row r="18" spans="1:3" x14ac:dyDescent="0.25">
      <c r="A18" s="5" t="s">
        <v>10</v>
      </c>
      <c r="B18" s="9">
        <v>46609.45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370448.86</v>
      </c>
    </row>
    <row r="21" spans="1:3" x14ac:dyDescent="0.25">
      <c r="A21" s="7" t="s">
        <v>25</v>
      </c>
      <c r="B21" s="22">
        <f>266581.62+37600.19+11531.98</f>
        <v>315713.78999999998</v>
      </c>
    </row>
    <row r="22" spans="1:3" x14ac:dyDescent="0.25">
      <c r="A22" s="5" t="s">
        <v>27</v>
      </c>
      <c r="B22" s="23">
        <v>172131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658.86</v>
      </c>
    </row>
    <row r="25" spans="1:3" x14ac:dyDescent="0.25">
      <c r="A25" s="5" t="s">
        <v>14</v>
      </c>
      <c r="B25" s="23">
        <v>959.09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859911.59999999986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-2668.9599999998463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49402.760000000126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706.82</v>
      </c>
    </row>
    <row r="35" spans="1:5" ht="15.75" thickBot="1" x14ac:dyDescent="0.3">
      <c r="A35" s="4" t="s">
        <v>19</v>
      </c>
      <c r="B35" s="10">
        <v>48695.94</v>
      </c>
    </row>
    <row r="36" spans="1:5" ht="15.75" thickBot="1" x14ac:dyDescent="0.3">
      <c r="A36" s="16" t="s">
        <v>6</v>
      </c>
      <c r="B36" s="15">
        <f>SUM(B34:B35)</f>
        <v>49402.76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E946-E619-44B3-8E02-C6A00D0B0DB1}">
  <dimension ref="A1:E36"/>
  <sheetViews>
    <sheetView tabSelected="1" workbookViewId="0">
      <selection activeCell="B36" sqref="B3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44531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'NOVEMRBO 2021'!B31</f>
        <v>49402.760000000126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f>701194+50000</f>
        <v>751194</v>
      </c>
    </row>
    <row r="10" spans="1:2" x14ac:dyDescent="0.25">
      <c r="A10" s="3" t="s">
        <v>20</v>
      </c>
      <c r="B10" s="9">
        <v>1197.3800000000001</v>
      </c>
    </row>
    <row r="11" spans="1:2" ht="15.75" thickBot="1" x14ac:dyDescent="0.3">
      <c r="A11" s="4" t="s">
        <v>5</v>
      </c>
      <c r="B11" s="10">
        <v>220000</v>
      </c>
    </row>
    <row r="12" spans="1:2" ht="15.75" thickBot="1" x14ac:dyDescent="0.3">
      <c r="A12" s="16" t="s">
        <v>6</v>
      </c>
      <c r="B12" s="15">
        <f>SUM(B9:B11)</f>
        <v>972391.38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f>231543.5-B16</f>
        <v>229174.03</v>
      </c>
    </row>
    <row r="16" spans="1:2" x14ac:dyDescent="0.25">
      <c r="A16" s="7" t="s">
        <v>24</v>
      </c>
      <c r="B16" s="11">
        <f>582.69+773.8+1012.98</f>
        <v>2369.4700000000003</v>
      </c>
    </row>
    <row r="17" spans="1:3" x14ac:dyDescent="0.25">
      <c r="A17" s="5" t="s">
        <v>9</v>
      </c>
      <c r="B17" s="9">
        <v>72828.11</v>
      </c>
    </row>
    <row r="18" spans="1:3" x14ac:dyDescent="0.25">
      <c r="A18" s="5" t="s">
        <v>10</v>
      </c>
      <c r="B18" s="9">
        <v>17015.13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321386.74</v>
      </c>
    </row>
    <row r="21" spans="1:3" x14ac:dyDescent="0.25">
      <c r="A21" s="7" t="s">
        <v>25</v>
      </c>
      <c r="B21" s="22">
        <f>265309.42+43934.18+19505.26</f>
        <v>328748.86</v>
      </c>
    </row>
    <row r="22" spans="1:3" x14ac:dyDescent="0.25">
      <c r="A22" s="5" t="s">
        <v>27</v>
      </c>
      <c r="B22" s="23">
        <v>202596.17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f>55656.36-B26</f>
        <v>656.36000000000058</v>
      </c>
    </row>
    <row r="25" spans="1:3" x14ac:dyDescent="0.25">
      <c r="A25" s="5" t="s">
        <v>14</v>
      </c>
      <c r="B25" s="23">
        <v>956.38</v>
      </c>
    </row>
    <row r="26" spans="1:3" ht="15.75" thickBot="1" x14ac:dyDescent="0.3">
      <c r="A26" s="6" t="s">
        <v>15</v>
      </c>
      <c r="B26" s="24">
        <v>55000</v>
      </c>
    </row>
    <row r="27" spans="1:3" ht="15.75" thickBot="1" x14ac:dyDescent="0.3">
      <c r="A27" s="19" t="s">
        <v>22</v>
      </c>
      <c r="B27" s="20">
        <f>SUM(B20:B26)</f>
        <v>909344.51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63046.869999999995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112449.63000000012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676.3</v>
      </c>
    </row>
    <row r="35" spans="1:5" ht="15.75" thickBot="1" x14ac:dyDescent="0.3">
      <c r="A35" s="4" t="s">
        <v>19</v>
      </c>
      <c r="B35" s="10">
        <v>111773.33</v>
      </c>
    </row>
    <row r="36" spans="1:5" ht="15.75" thickBot="1" x14ac:dyDescent="0.3">
      <c r="A36" s="16" t="s">
        <v>6</v>
      </c>
      <c r="B36" s="15">
        <f>SUM(B34:B35)</f>
        <v>112449.63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28"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44228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'JANEIRO 2021'!B31</f>
        <v>415160.48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701194</v>
      </c>
    </row>
    <row r="10" spans="1:2" x14ac:dyDescent="0.25">
      <c r="A10" s="3" t="s">
        <v>20</v>
      </c>
      <c r="B10" s="9">
        <v>704.04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701898.04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190755.19</v>
      </c>
    </row>
    <row r="16" spans="1:2" x14ac:dyDescent="0.25">
      <c r="A16" s="7" t="s">
        <v>24</v>
      </c>
      <c r="B16" s="11">
        <v>0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14115.56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204870.75</v>
      </c>
    </row>
    <row r="21" spans="1:3" x14ac:dyDescent="0.25">
      <c r="A21" s="7" t="s">
        <v>25</v>
      </c>
      <c r="B21" s="22">
        <f>235942.08+56510.71+18207.88</f>
        <v>310660.67</v>
      </c>
    </row>
    <row r="22" spans="1:3" x14ac:dyDescent="0.25">
      <c r="A22" s="5" t="s">
        <v>27</v>
      </c>
      <c r="B22" s="23">
        <v>212590.72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852.56</v>
      </c>
    </row>
    <row r="25" spans="1:3" x14ac:dyDescent="0.25">
      <c r="A25" s="5" t="s">
        <v>14</v>
      </c>
      <c r="B25" s="23">
        <v>327.11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729301.81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-27403.770000000019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387756.70999999996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431.63</v>
      </c>
    </row>
    <row r="35" spans="1:5" ht="15.75" thickBot="1" x14ac:dyDescent="0.3">
      <c r="A35" s="4" t="s">
        <v>19</v>
      </c>
      <c r="B35" s="10">
        <v>387325.08</v>
      </c>
    </row>
    <row r="36" spans="1:5" ht="15.75" thickBot="1" x14ac:dyDescent="0.3">
      <c r="A36" s="16" t="s">
        <v>6</v>
      </c>
      <c r="B36" s="15">
        <f>SUM(B34:B35)</f>
        <v>387756.71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opLeftCell="A19"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44256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'FEVEREIRO 2021'!B31</f>
        <v>387756.70999999996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701194</v>
      </c>
    </row>
    <row r="10" spans="1:2" x14ac:dyDescent="0.25">
      <c r="A10" s="3" t="s">
        <v>20</v>
      </c>
      <c r="B10" s="9">
        <v>1051.8800000000001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702245.88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205315.08</v>
      </c>
    </row>
    <row r="16" spans="1:2" x14ac:dyDescent="0.25">
      <c r="A16" s="7" t="s">
        <v>24</v>
      </c>
      <c r="B16" s="11">
        <v>4375.46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2424.36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212114.89999999997</v>
      </c>
    </row>
    <row r="21" spans="1:3" x14ac:dyDescent="0.25">
      <c r="A21" s="7" t="s">
        <v>25</v>
      </c>
      <c r="B21" s="22">
        <f>241842.94+53452.7+18708.64</f>
        <v>314004.28000000003</v>
      </c>
    </row>
    <row r="22" spans="1:3" x14ac:dyDescent="0.25">
      <c r="A22" s="5" t="s">
        <v>27</v>
      </c>
      <c r="B22" s="23">
        <v>193334.6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638.63</v>
      </c>
    </row>
    <row r="25" spans="1:3" x14ac:dyDescent="0.25">
      <c r="A25" s="5" t="s">
        <v>14</v>
      </c>
      <c r="B25" s="23">
        <v>464.09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720556.49999999988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-18310.619999999879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369446.08999999997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385.97</v>
      </c>
    </row>
    <row r="35" spans="1:5" ht="15.75" thickBot="1" x14ac:dyDescent="0.3">
      <c r="A35" s="4" t="s">
        <v>19</v>
      </c>
      <c r="B35" s="10">
        <v>369060.12</v>
      </c>
    </row>
    <row r="36" spans="1:5" ht="15.75" thickBot="1" x14ac:dyDescent="0.3">
      <c r="A36" s="16" t="s">
        <v>6</v>
      </c>
      <c r="B36" s="15">
        <f>SUM(B34:B35)</f>
        <v>369446.08999999997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topLeftCell="A22" workbookViewId="0">
      <selection activeCell="B31" sqref="B31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44287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'MARCO 2021'!B31</f>
        <v>369446.08999999997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826666.66</v>
      </c>
    </row>
    <row r="10" spans="1:2" x14ac:dyDescent="0.25">
      <c r="A10" s="3" t="s">
        <v>20</v>
      </c>
      <c r="B10" s="9">
        <v>679.04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827345.70000000007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248623.97</v>
      </c>
    </row>
    <row r="16" spans="1:2" x14ac:dyDescent="0.25">
      <c r="A16" s="7" t="s">
        <v>24</v>
      </c>
      <c r="B16" s="11">
        <v>14783.86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10096.5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273504.33</v>
      </c>
    </row>
    <row r="21" spans="1:3" x14ac:dyDescent="0.25">
      <c r="A21" s="7" t="s">
        <v>25</v>
      </c>
      <c r="B21" s="22">
        <f>216354.04+107219.59+21956.43</f>
        <v>345530.06</v>
      </c>
    </row>
    <row r="22" spans="1:3" x14ac:dyDescent="0.25">
      <c r="A22" s="5" t="s">
        <v>27</v>
      </c>
      <c r="B22" s="23">
        <v>387378.78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1565.33</v>
      </c>
    </row>
    <row r="25" spans="1:3" x14ac:dyDescent="0.25">
      <c r="A25" s="5" t="s">
        <v>14</v>
      </c>
      <c r="B25" s="23">
        <v>499.49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1008477.99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-181132.28999999992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188313.80000000005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316.88</v>
      </c>
    </row>
    <row r="35" spans="1:5" ht="15.75" thickBot="1" x14ac:dyDescent="0.3">
      <c r="A35" s="4" t="s">
        <v>19</v>
      </c>
      <c r="B35" s="10">
        <v>187996.92</v>
      </c>
    </row>
    <row r="36" spans="1:5" ht="15.75" thickBot="1" x14ac:dyDescent="0.3">
      <c r="A36" s="16" t="s">
        <v>6</v>
      </c>
      <c r="B36" s="15">
        <f>SUM(B34:B35)</f>
        <v>188313.80000000002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A11" sqref="A11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44317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'ABRIL 2021'!B36</f>
        <v>188313.80000000002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826666.67</v>
      </c>
    </row>
    <row r="10" spans="1:2" x14ac:dyDescent="0.25">
      <c r="A10" s="3" t="s">
        <v>20</v>
      </c>
      <c r="B10" s="9">
        <v>206.11</v>
      </c>
    </row>
    <row r="11" spans="1:2" ht="15.75" thickBot="1" x14ac:dyDescent="0.3">
      <c r="A11" s="4" t="s">
        <v>5</v>
      </c>
      <c r="B11" s="10">
        <v>429000</v>
      </c>
    </row>
    <row r="12" spans="1:2" ht="15.75" thickBot="1" x14ac:dyDescent="0.3">
      <c r="A12" s="16" t="s">
        <v>6</v>
      </c>
      <c r="B12" s="15">
        <f>SUM(B9:B11)</f>
        <v>1255872.78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370618.7</v>
      </c>
    </row>
    <row r="16" spans="1:2" x14ac:dyDescent="0.25">
      <c r="A16" s="7" t="s">
        <v>24</v>
      </c>
      <c r="B16" s="11">
        <v>9511.7199999999993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6294.24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386424.66</v>
      </c>
    </row>
    <row r="21" spans="1:3" x14ac:dyDescent="0.25">
      <c r="A21" s="7" t="s">
        <v>25</v>
      </c>
      <c r="B21" s="22">
        <f>183854.86+66853.02+16613.5</f>
        <v>267321.38</v>
      </c>
    </row>
    <row r="22" spans="1:3" x14ac:dyDescent="0.25">
      <c r="A22" s="5" t="s">
        <v>27</v>
      </c>
      <c r="B22" s="23">
        <v>691189.82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1395.82</v>
      </c>
    </row>
    <row r="25" spans="1:3" x14ac:dyDescent="0.25">
      <c r="A25" s="5" t="s">
        <v>14</v>
      </c>
      <c r="B25" s="23">
        <v>662.45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1346994.13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-91121.34999999986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97192.450000000186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21123.24</v>
      </c>
    </row>
    <row r="35" spans="1:5" ht="15.75" thickBot="1" x14ac:dyDescent="0.3">
      <c r="A35" s="4" t="s">
        <v>19</v>
      </c>
      <c r="B35" s="10">
        <v>76069.210000000006</v>
      </c>
    </row>
    <row r="36" spans="1:5" ht="15.75" thickBot="1" x14ac:dyDescent="0.3">
      <c r="A36" s="16" t="s">
        <v>6</v>
      </c>
      <c r="B36" s="15">
        <f>SUM(B34:B35)</f>
        <v>97192.450000000012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44348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'MAIO 2021'!B31</f>
        <v>97192.450000000186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826666.67</v>
      </c>
    </row>
    <row r="10" spans="1:2" x14ac:dyDescent="0.25">
      <c r="A10" s="3" t="s">
        <v>20</v>
      </c>
      <c r="B10" s="9">
        <v>1376.32</v>
      </c>
    </row>
    <row r="11" spans="1:2" ht="15.75" thickBot="1" x14ac:dyDescent="0.3">
      <c r="A11" s="4" t="s">
        <v>5</v>
      </c>
      <c r="B11" s="10">
        <v>715000</v>
      </c>
    </row>
    <row r="12" spans="1:2" ht="15.75" thickBot="1" x14ac:dyDescent="0.3">
      <c r="A12" s="16" t="s">
        <v>6</v>
      </c>
      <c r="B12" s="15">
        <f>SUM(B9:B11)</f>
        <v>1543042.99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397101.73</v>
      </c>
    </row>
    <row r="16" spans="1:2" x14ac:dyDescent="0.25">
      <c r="A16" s="7" t="s">
        <v>24</v>
      </c>
      <c r="B16" s="11">
        <v>3331.42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10967.38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411400.52999999997</v>
      </c>
    </row>
    <row r="21" spans="1:3" x14ac:dyDescent="0.25">
      <c r="A21" s="7" t="s">
        <v>25</v>
      </c>
      <c r="B21" s="22">
        <f>171005.46+96546.73+16163.74</f>
        <v>283715.93</v>
      </c>
    </row>
    <row r="22" spans="1:3" x14ac:dyDescent="0.25">
      <c r="A22" s="5" t="s">
        <v>27</v>
      </c>
      <c r="B22" s="23">
        <v>737472.38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721.51</v>
      </c>
    </row>
    <row r="25" spans="1:3" x14ac:dyDescent="0.25">
      <c r="A25" s="5" t="s">
        <v>14</v>
      </c>
      <c r="B25" s="23">
        <v>744.88</v>
      </c>
    </row>
    <row r="26" spans="1:3" ht="15.75" thickBot="1" x14ac:dyDescent="0.3">
      <c r="A26" s="6" t="s">
        <v>15</v>
      </c>
      <c r="B26" s="24">
        <v>29000</v>
      </c>
    </row>
    <row r="27" spans="1:3" ht="15.75" thickBot="1" x14ac:dyDescent="0.3">
      <c r="A27" s="19" t="s">
        <v>22</v>
      </c>
      <c r="B27" s="20">
        <f>SUM(B20:B26)</f>
        <v>1463055.2299999997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79987.760000000242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177180.21000000043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167.59</v>
      </c>
    </row>
    <row r="35" spans="1:5" ht="15.75" thickBot="1" x14ac:dyDescent="0.3">
      <c r="A35" s="4" t="s">
        <v>19</v>
      </c>
      <c r="B35" s="10">
        <v>177012.62</v>
      </c>
    </row>
    <row r="36" spans="1:5" ht="15.75" thickBot="1" x14ac:dyDescent="0.3">
      <c r="A36" s="16" t="s">
        <v>6</v>
      </c>
      <c r="B36" s="15">
        <f>SUM(B34:B35)</f>
        <v>177180.21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"/>
  <sheetViews>
    <sheetView topLeftCell="A28" workbookViewId="0">
      <selection activeCell="J15" sqref="J15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44378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'JUNHO 2021'!B31</f>
        <v>177180.21000000043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1188689.67</v>
      </c>
    </row>
    <row r="10" spans="1:2" x14ac:dyDescent="0.25">
      <c r="A10" s="3" t="s">
        <v>20</v>
      </c>
      <c r="B10" s="9">
        <v>876.13</v>
      </c>
    </row>
    <row r="11" spans="1:2" ht="15.75" thickBot="1" x14ac:dyDescent="0.3">
      <c r="A11" s="4" t="s">
        <v>5</v>
      </c>
      <c r="B11" s="10">
        <f>617806+210000</f>
        <v>827806</v>
      </c>
    </row>
    <row r="12" spans="1:2" ht="15.75" thickBot="1" x14ac:dyDescent="0.3">
      <c r="A12" s="16" t="s">
        <v>6</v>
      </c>
      <c r="B12" s="15">
        <f>SUM(B9:B11)</f>
        <v>2017371.7999999998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458321.95</v>
      </c>
    </row>
    <row r="16" spans="1:2" x14ac:dyDescent="0.25">
      <c r="A16" s="7" t="s">
        <v>24</v>
      </c>
      <c r="B16" s="11">
        <v>70286.23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6324.35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534932.53</v>
      </c>
    </row>
    <row r="21" spans="1:3" x14ac:dyDescent="0.25">
      <c r="A21" s="7" t="s">
        <v>25</v>
      </c>
      <c r="B21" s="22">
        <f>192124.05+80274.15+15885.92</f>
        <v>288284.11999999994</v>
      </c>
    </row>
    <row r="22" spans="1:3" x14ac:dyDescent="0.25">
      <c r="A22" s="5" t="s">
        <v>27</v>
      </c>
      <c r="B22" s="23">
        <v>612359.81999999995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f>601.56+626.25</f>
        <v>1227.81</v>
      </c>
    </row>
    <row r="25" spans="1:3" x14ac:dyDescent="0.25">
      <c r="A25" s="5" t="s">
        <v>14</v>
      </c>
      <c r="B25" s="23">
        <v>740.49</v>
      </c>
    </row>
    <row r="26" spans="1:3" ht="15.75" thickBot="1" x14ac:dyDescent="0.3">
      <c r="A26" s="6" t="s">
        <v>15</v>
      </c>
      <c r="B26" s="24">
        <v>600000</v>
      </c>
    </row>
    <row r="27" spans="1:3" ht="15.75" thickBot="1" x14ac:dyDescent="0.3">
      <c r="A27" s="19" t="s">
        <v>22</v>
      </c>
      <c r="B27" s="20">
        <f>SUM(B20:B26)</f>
        <v>2037544.7699999998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-20172.969999999972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157007.24000000046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380.25</v>
      </c>
    </row>
    <row r="35" spans="1:5" ht="15.75" thickBot="1" x14ac:dyDescent="0.3">
      <c r="A35" s="4" t="s">
        <v>19</v>
      </c>
      <c r="B35" s="10">
        <v>156626.99</v>
      </c>
    </row>
    <row r="36" spans="1:5" ht="15.75" thickBot="1" x14ac:dyDescent="0.3">
      <c r="A36" s="16" t="s">
        <v>6</v>
      </c>
      <c r="B36" s="15">
        <f>SUM(B34:B35)</f>
        <v>157007.24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6"/>
  <sheetViews>
    <sheetView topLeftCell="A22" workbookViewId="0">
      <selection activeCell="A2" sqref="A2:B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44409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'JULHO 2021'!B31</f>
        <v>157007.24000000046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1188689.67</v>
      </c>
    </row>
    <row r="10" spans="1:2" x14ac:dyDescent="0.25">
      <c r="A10" s="3" t="s">
        <v>20</v>
      </c>
      <c r="B10" s="9">
        <v>1484.38</v>
      </c>
    </row>
    <row r="11" spans="1:2" ht="15.75" thickBot="1" x14ac:dyDescent="0.3">
      <c r="A11" s="4" t="s">
        <v>5</v>
      </c>
      <c r="B11" s="10">
        <v>50000</v>
      </c>
    </row>
    <row r="12" spans="1:2" ht="15.75" thickBot="1" x14ac:dyDescent="0.3">
      <c r="A12" s="16" t="s">
        <v>6</v>
      </c>
      <c r="B12" s="15">
        <f>SUM(B9:B11)</f>
        <v>1240174.0499999998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422237.32</v>
      </c>
    </row>
    <row r="16" spans="1:2" x14ac:dyDescent="0.25">
      <c r="A16" s="7" t="s">
        <v>24</v>
      </c>
      <c r="B16" s="11">
        <v>14824.28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7558.19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444619.79000000004</v>
      </c>
    </row>
    <row r="21" spans="1:3" x14ac:dyDescent="0.25">
      <c r="A21" s="7" t="s">
        <v>25</v>
      </c>
      <c r="B21" s="22">
        <f>172644.86+98175.35+20440.91</f>
        <v>291261.11999999994</v>
      </c>
    </row>
    <row r="22" spans="1:3" x14ac:dyDescent="0.25">
      <c r="A22" s="5" t="s">
        <v>27</v>
      </c>
      <c r="B22" s="23">
        <v>487435.44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668.32</v>
      </c>
    </row>
    <row r="25" spans="1:3" x14ac:dyDescent="0.25">
      <c r="A25" s="5" t="s">
        <v>14</v>
      </c>
      <c r="B25" s="23">
        <v>760.36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1224745.03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15429.019999999786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172436.26000000024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287.26</v>
      </c>
    </row>
    <row r="35" spans="1:5" ht="15.75" thickBot="1" x14ac:dyDescent="0.3">
      <c r="A35" s="4" t="s">
        <v>19</v>
      </c>
      <c r="B35" s="10">
        <v>172149</v>
      </c>
    </row>
    <row r="36" spans="1:5" ht="15.75" thickBot="1" x14ac:dyDescent="0.3">
      <c r="A36" s="16" t="s">
        <v>6</v>
      </c>
      <c r="B36" s="15">
        <f>SUM(B34:B35)</f>
        <v>172436.26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6"/>
  <sheetViews>
    <sheetView topLeftCell="A16" workbookViewId="0">
      <selection activeCell="B36" sqref="B3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26" t="s">
        <v>23</v>
      </c>
      <c r="B1" s="27"/>
    </row>
    <row r="2" spans="1:2" ht="15.75" thickBot="1" x14ac:dyDescent="0.3">
      <c r="A2" s="28">
        <v>44440</v>
      </c>
      <c r="B2" s="29"/>
    </row>
    <row r="3" spans="1:2" ht="15.75" thickBot="1" x14ac:dyDescent="0.3"/>
    <row r="4" spans="1:2" ht="15.75" thickBot="1" x14ac:dyDescent="0.3">
      <c r="A4" s="13" t="s">
        <v>0</v>
      </c>
      <c r="B4" s="14" t="s">
        <v>1</v>
      </c>
    </row>
    <row r="5" spans="1:2" ht="15.75" thickBot="1" x14ac:dyDescent="0.3"/>
    <row r="6" spans="1:2" ht="15.75" thickBot="1" x14ac:dyDescent="0.3">
      <c r="A6" s="16" t="s">
        <v>2</v>
      </c>
      <c r="B6" s="15">
        <f>'AGOSTO 2021'!B31</f>
        <v>172436.26000000024</v>
      </c>
    </row>
    <row r="7" spans="1:2" ht="15.75" thickBot="1" x14ac:dyDescent="0.3">
      <c r="A7" s="17"/>
      <c r="B7" s="1"/>
    </row>
    <row r="8" spans="1:2" ht="15.75" thickBot="1" x14ac:dyDescent="0.3">
      <c r="A8" s="30" t="s">
        <v>3</v>
      </c>
      <c r="B8" s="31"/>
    </row>
    <row r="9" spans="1:2" x14ac:dyDescent="0.25">
      <c r="A9" s="2" t="s">
        <v>4</v>
      </c>
      <c r="B9" s="8">
        <v>701194</v>
      </c>
    </row>
    <row r="10" spans="1:2" x14ac:dyDescent="0.25">
      <c r="A10" s="3" t="s">
        <v>20</v>
      </c>
      <c r="B10" s="9">
        <v>469.76</v>
      </c>
    </row>
    <row r="11" spans="1:2" ht="15.75" thickBot="1" x14ac:dyDescent="0.3">
      <c r="A11" s="4" t="s">
        <v>5</v>
      </c>
      <c r="B11" s="10">
        <v>0</v>
      </c>
    </row>
    <row r="12" spans="1:2" ht="15.75" thickBot="1" x14ac:dyDescent="0.3">
      <c r="A12" s="16" t="s">
        <v>6</v>
      </c>
      <c r="B12" s="15">
        <f>SUM(B9:B11)</f>
        <v>701663.76</v>
      </c>
    </row>
    <row r="13" spans="1:2" ht="15.75" thickBot="1" x14ac:dyDescent="0.3"/>
    <row r="14" spans="1:2" ht="15.75" thickBot="1" x14ac:dyDescent="0.3">
      <c r="A14" s="32" t="s">
        <v>7</v>
      </c>
      <c r="B14" s="33"/>
    </row>
    <row r="15" spans="1:2" x14ac:dyDescent="0.25">
      <c r="A15" s="7" t="s">
        <v>8</v>
      </c>
      <c r="B15" s="11">
        <v>385522.73</v>
      </c>
    </row>
    <row r="16" spans="1:2" x14ac:dyDescent="0.25">
      <c r="A16" s="7" t="s">
        <v>24</v>
      </c>
      <c r="B16" s="11">
        <v>126969.98</v>
      </c>
    </row>
    <row r="17" spans="1:3" x14ac:dyDescent="0.25">
      <c r="A17" s="5" t="s">
        <v>9</v>
      </c>
      <c r="B17" s="9">
        <v>0</v>
      </c>
    </row>
    <row r="18" spans="1:3" x14ac:dyDescent="0.25">
      <c r="A18" s="5" t="s">
        <v>10</v>
      </c>
      <c r="B18" s="9">
        <v>0</v>
      </c>
    </row>
    <row r="19" spans="1:3" ht="15.75" thickBot="1" x14ac:dyDescent="0.3">
      <c r="A19" s="6" t="s">
        <v>11</v>
      </c>
      <c r="B19" s="12">
        <v>0</v>
      </c>
    </row>
    <row r="20" spans="1:3" ht="15.75" thickBot="1" x14ac:dyDescent="0.3">
      <c r="A20" s="19" t="s">
        <v>13</v>
      </c>
      <c r="B20" s="20">
        <f>SUM(B15:B19)</f>
        <v>512492.70999999996</v>
      </c>
    </row>
    <row r="21" spans="1:3" x14ac:dyDescent="0.25">
      <c r="A21" s="7" t="s">
        <v>25</v>
      </c>
      <c r="B21" s="22">
        <f>178092.29+70716.09+16031.14</f>
        <v>264839.52</v>
      </c>
    </row>
    <row r="22" spans="1:3" x14ac:dyDescent="0.25">
      <c r="A22" s="5" t="s">
        <v>27</v>
      </c>
      <c r="B22" s="23">
        <v>95093.440000000002</v>
      </c>
      <c r="C22" s="21"/>
    </row>
    <row r="23" spans="1:3" x14ac:dyDescent="0.25">
      <c r="A23" s="5" t="s">
        <v>26</v>
      </c>
      <c r="B23" s="23">
        <v>0</v>
      </c>
      <c r="C23" s="21"/>
    </row>
    <row r="24" spans="1:3" x14ac:dyDescent="0.25">
      <c r="A24" s="5" t="s">
        <v>12</v>
      </c>
      <c r="B24" s="23">
        <v>626.22</v>
      </c>
    </row>
    <row r="25" spans="1:3" x14ac:dyDescent="0.25">
      <c r="A25" s="5" t="s">
        <v>14</v>
      </c>
      <c r="B25" s="23">
        <v>716</v>
      </c>
    </row>
    <row r="26" spans="1:3" ht="15.75" thickBot="1" x14ac:dyDescent="0.3">
      <c r="A26" s="6" t="s">
        <v>15</v>
      </c>
      <c r="B26" s="24">
        <v>0</v>
      </c>
    </row>
    <row r="27" spans="1:3" ht="15.75" thickBot="1" x14ac:dyDescent="0.3">
      <c r="A27" s="19" t="s">
        <v>22</v>
      </c>
      <c r="B27" s="20">
        <f>SUM(B20:B26)</f>
        <v>873767.8899999999</v>
      </c>
    </row>
    <row r="28" spans="1:3" ht="15.75" thickBot="1" x14ac:dyDescent="0.3"/>
    <row r="29" spans="1:3" ht="15.75" thickBot="1" x14ac:dyDescent="0.3">
      <c r="A29" s="13" t="s">
        <v>16</v>
      </c>
      <c r="B29" s="18">
        <f>B12-B27</f>
        <v>-172104.12999999989</v>
      </c>
    </row>
    <row r="30" spans="1:3" ht="15.75" thickBot="1" x14ac:dyDescent="0.3"/>
    <row r="31" spans="1:3" ht="15.75" thickBot="1" x14ac:dyDescent="0.3">
      <c r="A31" s="16" t="s">
        <v>21</v>
      </c>
      <c r="B31" s="15">
        <f>B6+B12-B27</f>
        <v>332.1300000003539</v>
      </c>
    </row>
    <row r="32" spans="1:3" ht="15.75" thickBot="1" x14ac:dyDescent="0.3"/>
    <row r="33" spans="1:5" ht="15.75" thickBot="1" x14ac:dyDescent="0.3">
      <c r="A33" s="30" t="s">
        <v>17</v>
      </c>
      <c r="B33" s="31"/>
    </row>
    <row r="34" spans="1:5" x14ac:dyDescent="0.25">
      <c r="A34" s="2" t="s">
        <v>18</v>
      </c>
      <c r="B34" s="8">
        <v>332.13</v>
      </c>
    </row>
    <row r="35" spans="1:5" ht="15.75" thickBot="1" x14ac:dyDescent="0.3">
      <c r="A35" s="4" t="s">
        <v>19</v>
      </c>
      <c r="B35" s="10">
        <v>0</v>
      </c>
    </row>
    <row r="36" spans="1:5" ht="15.75" thickBot="1" x14ac:dyDescent="0.3">
      <c r="A36" s="16" t="s">
        <v>6</v>
      </c>
      <c r="B36" s="15">
        <f>SUM(B34:B35)</f>
        <v>332.13</v>
      </c>
      <c r="E36" s="25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2021</vt:lpstr>
      <vt:lpstr>FEVEREIRO 2021</vt:lpstr>
      <vt:lpstr>MARCO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NOVEMRBO 2021</vt:lpstr>
      <vt:lpstr>DEZEMBRO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Contabilidade01 Ame Clinico</cp:lastModifiedBy>
  <cp:lastPrinted>2022-01-17T17:40:43Z</cp:lastPrinted>
  <dcterms:created xsi:type="dcterms:W3CDTF">2017-03-06T17:24:05Z</dcterms:created>
  <dcterms:modified xsi:type="dcterms:W3CDTF">2022-01-17T17:40:43Z</dcterms:modified>
</cp:coreProperties>
</file>