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Juliana Orlovicks\CONTABILIDADE\AME 2021\CLINICO\1 - FLUXO DE CAIXA\"/>
    </mc:Choice>
  </mc:AlternateContent>
  <bookViews>
    <workbookView xWindow="0" yWindow="0" windowWidth="28800" windowHeight="12330" firstSheet="4" activeTab="11"/>
  </bookViews>
  <sheets>
    <sheet name="JANEIRO 2021" sheetId="44" r:id="rId1"/>
    <sheet name="FEVEREIRO 2021" sheetId="45" r:id="rId2"/>
    <sheet name="MARCO 2021" sheetId="46" r:id="rId3"/>
    <sheet name="ABRIL 2021" sheetId="47" r:id="rId4"/>
    <sheet name="MAIO 2021" sheetId="48" r:id="rId5"/>
    <sheet name="JUNHO 2021" sheetId="49" r:id="rId6"/>
    <sheet name="JULHO 2021" sheetId="50" r:id="rId7"/>
    <sheet name="AGOSTO 2021" sheetId="51" r:id="rId8"/>
    <sheet name="SETEMBRO 2021" sheetId="52" r:id="rId9"/>
    <sheet name="OUTUBRO 2021" sheetId="53" r:id="rId10"/>
    <sheet name="NOVEMBRO 2021" sheetId="54" r:id="rId11"/>
    <sheet name="DEZEMBRO 2021" sheetId="55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52" l="1"/>
  <c r="B6" i="51"/>
  <c r="B21" i="55" l="1"/>
  <c r="B24" i="55"/>
  <c r="B9" i="55"/>
  <c r="B36" i="55"/>
  <c r="B20" i="55"/>
  <c r="B12" i="55"/>
  <c r="B21" i="54"/>
  <c r="B24" i="54"/>
  <c r="B9" i="54"/>
  <c r="B36" i="54"/>
  <c r="B20" i="54"/>
  <c r="B12" i="54"/>
  <c r="B21" i="53"/>
  <c r="B9" i="53"/>
  <c r="B27" i="55" l="1"/>
  <c r="B27" i="54"/>
  <c r="B29" i="54" s="1"/>
  <c r="B36" i="53"/>
  <c r="B20" i="53"/>
  <c r="B27" i="53" s="1"/>
  <c r="B12" i="53"/>
  <c r="B29" i="55" l="1"/>
  <c r="B29" i="53"/>
  <c r="B21" i="52"/>
  <c r="B36" i="52" l="1"/>
  <c r="B20" i="52"/>
  <c r="B27" i="52" s="1"/>
  <c r="B12" i="52"/>
  <c r="B29" i="52" l="1"/>
  <c r="B21" i="51"/>
  <c r="B36" i="51"/>
  <c r="B20" i="51"/>
  <c r="B9" i="51"/>
  <c r="B12" i="51" s="1"/>
  <c r="B27" i="51" l="1"/>
  <c r="B29" i="51" s="1"/>
  <c r="B21" i="50"/>
  <c r="B9" i="50" l="1"/>
  <c r="B36" i="50"/>
  <c r="B20" i="50"/>
  <c r="B27" i="50" s="1"/>
  <c r="B12" i="50"/>
  <c r="B29" i="50" l="1"/>
  <c r="B21" i="49"/>
  <c r="B12" i="49"/>
  <c r="B36" i="49"/>
  <c r="B20" i="49"/>
  <c r="B27" i="49" s="1"/>
  <c r="B29" i="49" l="1"/>
  <c r="B24" i="48"/>
  <c r="B21" i="48" l="1"/>
  <c r="B36" i="48"/>
  <c r="B20" i="48"/>
  <c r="B12" i="48"/>
  <c r="B27" i="48" l="1"/>
  <c r="B21" i="47"/>
  <c r="B36" i="47"/>
  <c r="B6" i="48" s="1"/>
  <c r="B20" i="47"/>
  <c r="B12" i="47"/>
  <c r="B31" i="48" l="1"/>
  <c r="B6" i="49" s="1"/>
  <c r="B31" i="49" s="1"/>
  <c r="B6" i="50" s="1"/>
  <c r="B31" i="50" s="1"/>
  <c r="B31" i="51" s="1"/>
  <c r="B31" i="52" s="1"/>
  <c r="B6" i="53" s="1"/>
  <c r="B31" i="53" s="1"/>
  <c r="B6" i="54" s="1"/>
  <c r="B31" i="54" s="1"/>
  <c r="B6" i="55" s="1"/>
  <c r="B31" i="55" s="1"/>
  <c r="B29" i="48"/>
  <c r="B27" i="47"/>
  <c r="B29" i="47" s="1"/>
  <c r="B21" i="46"/>
  <c r="B36" i="46"/>
  <c r="B20" i="46"/>
  <c r="B12" i="46"/>
  <c r="B27" i="46" l="1"/>
  <c r="B29" i="46"/>
  <c r="B21" i="45"/>
  <c r="B36" i="45" l="1"/>
  <c r="B20" i="45"/>
  <c r="B27" i="45" s="1"/>
  <c r="B12" i="45"/>
  <c r="B29" i="45" l="1"/>
  <c r="B21" i="44"/>
  <c r="B36" i="44" l="1"/>
  <c r="B20" i="44"/>
  <c r="B27" i="44" s="1"/>
  <c r="B12" i="44"/>
  <c r="B31" i="44" l="1"/>
  <c r="B6" i="45" s="1"/>
  <c r="B31" i="45" s="1"/>
  <c r="B6" i="46" s="1"/>
  <c r="B31" i="46" s="1"/>
  <c r="B6" i="47" s="1"/>
  <c r="B31" i="47" s="1"/>
  <c r="B29" i="44"/>
</calcChain>
</file>

<file path=xl/sharedStrings.xml><?xml version="1.0" encoding="utf-8"?>
<sst xmlns="http://schemas.openxmlformats.org/spreadsheetml/2006/main" count="348" uniqueCount="28">
  <si>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</si>
  <si>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</si>
  <si>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</si>
  <si>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</si>
  <si>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</si>
  <si>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</si>
  <si>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</si>
  <si>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</si>
  <si>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</si>
  <si>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</si>
  <si>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</si>
  <si>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</si>
  <si>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</si>
  <si>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PESSOAL CLT (Folha de Pagamento)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</si>
  <si>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</si>
  <si>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</si>
  <si>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</si>
  <si>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</si>
  <si>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</si>
  <si>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</si>
  <si>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</si>
  <si>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</si>
  <si>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</si>
  <si>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DEMONSTRATIVO DO FLUXO DE CAIXA - AME CLINICO</t>
  </si>
  <si>
    <t>Rescisão</t>
  </si>
  <si>
    <t>Terceiros PJ (Serviços Médicos / Diversos / Cooperativa / Impostos)</t>
  </si>
  <si>
    <t>Materiais CAF (Fornecedor / Caixa / Cheque mês anterior)</t>
  </si>
  <si>
    <t xml:space="preserve">Materiais Consumo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</si>
</sst>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6" borderId="3" xfId="0" applyFont="1" applyFill="1" applyBorder="1"/>
    <xf numFmtId="4" fontId="4" fillId="6" borderId="4" xfId="0" applyNumberFormat="1" applyFont="1" applyFill="1" applyBorder="1"/>
    <xf numFmtId="0" fontId="0" fillId="0" borderId="0" xfId="0" applyFill="1"/>
    <xf numFmtId="4" fontId="0" fillId="0" borderId="14" xfId="0" applyNumberFormat="1" applyFill="1" applyBorder="1"/>
    <xf numFmtId="4" fontId="0" fillId="0" borderId="8" xfId="0" applyNumberFormat="1" applyFill="1" applyBorder="1"/>
    <xf numFmtId="4" fontId="0" fillId="0" borderId="12" xfId="0" applyNumberFormat="1" applyFill="1" applyBorder="1"/>
    <xf numFmtId="4" fontId="0" fillId="0" borderId="0" xfId="0" applyNumberForma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7" fontId="4" fillId="5" borderId="1" xfId="0" applyNumberFormat="1" applyFont="1" applyFill="1" applyBorder="1" applyAlignment="1">
      <alignment horizontal="center"/>
    </xf>
    <xf numFmtId="17" fontId="4" fillId="5" borderId="2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2" workbookViewId="0">
      <selection activeCell="B36" sqref="B36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44197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v>248962.93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v>883938</v>
      </c>
    </row>
    <row r="10" spans="1:2" x14ac:dyDescent="0.25">
      <c r="A10" s="3" t="s">
        <v>20</v>
      </c>
      <c r="B10" s="9">
        <v>748.25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884686.25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241753.60000000001</v>
      </c>
    </row>
    <row r="16" spans="1:2" x14ac:dyDescent="0.25">
      <c r="A16" s="7" t="s">
        <v>24</v>
      </c>
      <c r="B16" s="11">
        <v>2508.52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8488.0400000000009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252750.16</v>
      </c>
    </row>
    <row r="21" spans="1:3" x14ac:dyDescent="0.25">
      <c r="A21" s="7" t="s">
        <v>25</v>
      </c>
      <c r="B21" s="22">
        <f>346040+9909.03+38628.6</f>
        <v>394577.63</v>
      </c>
      <c r="C21" s="21"/>
    </row>
    <row r="22" spans="1:3" x14ac:dyDescent="0.25">
      <c r="A22" s="5" t="s">
        <v>26</v>
      </c>
      <c r="B22" s="23">
        <v>5947.6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71272.55</v>
      </c>
    </row>
    <row r="25" spans="1:3" x14ac:dyDescent="0.25">
      <c r="A25" s="5" t="s">
        <v>14</v>
      </c>
      <c r="B25" s="23">
        <v>448.29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724996.2300000001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159690.0199999999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408652.94999999984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753.6</v>
      </c>
    </row>
    <row r="35" spans="1:2" ht="15.75" thickBot="1" x14ac:dyDescent="0.3">
      <c r="A35" s="4" t="s">
        <v>19</v>
      </c>
      <c r="B35" s="10">
        <v>407899.35</v>
      </c>
    </row>
    <row r="36" spans="1:2" ht="15.75" thickBot="1" x14ac:dyDescent="0.3">
      <c r="A36" s="16" t="s">
        <v>6</v>
      </c>
      <c r="B36" s="15">
        <f>SUM(B34:B35)</f>
        <v>408652.94999999995</v>
      </c>
    </row>
  </sheetData>
  <mergeCells count="5">
    <mergeCell ref="A33:B33"/>
    <mergeCell ref="A1:B1"/>
    <mergeCell ref="A2:B2"/>
    <mergeCell ref="A8:B8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26" sqref="B26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44470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'SETEMBRO 2021'!B31</f>
        <v>25154.979999999981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f>883938+22400</f>
        <v>906338</v>
      </c>
    </row>
    <row r="10" spans="1:2" x14ac:dyDescent="0.25">
      <c r="A10" s="3" t="s">
        <v>20</v>
      </c>
      <c r="B10" s="9">
        <v>935.29</v>
      </c>
    </row>
    <row r="11" spans="1:2" ht="15.75" thickBot="1" x14ac:dyDescent="0.3">
      <c r="A11" s="4" t="s">
        <v>5</v>
      </c>
      <c r="B11" s="10">
        <v>115000</v>
      </c>
    </row>
    <row r="12" spans="1:2" ht="15.75" thickBot="1" x14ac:dyDescent="0.3">
      <c r="A12" s="16" t="s">
        <v>6</v>
      </c>
      <c r="B12" s="15">
        <f>SUM(B9:B11)</f>
        <v>1022273.29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236690.18</v>
      </c>
    </row>
    <row r="16" spans="1:2" x14ac:dyDescent="0.25">
      <c r="A16" s="7" t="s">
        <v>24</v>
      </c>
      <c r="B16" s="11">
        <v>0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42460.72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279150.90000000002</v>
      </c>
    </row>
    <row r="21" spans="1:3" x14ac:dyDescent="0.25">
      <c r="A21" s="7" t="s">
        <v>25</v>
      </c>
      <c r="B21" s="22">
        <f>390849.45+156916.62+30725.18</f>
        <v>578491.25000000012</v>
      </c>
      <c r="C21" s="21"/>
    </row>
    <row r="22" spans="1:3" x14ac:dyDescent="0.25">
      <c r="A22" s="5" t="s">
        <v>26</v>
      </c>
      <c r="B22" s="23">
        <v>101752.69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70311.429999999993</v>
      </c>
    </row>
    <row r="25" spans="1:3" x14ac:dyDescent="0.25">
      <c r="A25" s="5" t="s">
        <v>14</v>
      </c>
      <c r="B25" s="23">
        <v>773.69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1030479.96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-8206.6699999999255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16948.310000000056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894.23</v>
      </c>
    </row>
    <row r="35" spans="1:2" ht="15.75" thickBot="1" x14ac:dyDescent="0.3">
      <c r="A35" s="4" t="s">
        <v>19</v>
      </c>
      <c r="B35" s="10">
        <v>16054.08</v>
      </c>
    </row>
    <row r="36" spans="1:2" ht="15.75" thickBot="1" x14ac:dyDescent="0.3">
      <c r="A36" s="16" t="s">
        <v>6</v>
      </c>
      <c r="B36" s="15">
        <f>SUM(B34:B35)</f>
        <v>16948.310000000001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22" sqref="B2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44501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'OUTUBRO 2021'!B31</f>
        <v>16948.310000000056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f>883938+41000</f>
        <v>924938</v>
      </c>
    </row>
    <row r="10" spans="1:2" x14ac:dyDescent="0.25">
      <c r="A10" s="3" t="s">
        <v>20</v>
      </c>
      <c r="B10" s="9">
        <v>1133.93</v>
      </c>
    </row>
    <row r="11" spans="1:2" ht="15.75" thickBot="1" x14ac:dyDescent="0.3">
      <c r="A11" s="4" t="s">
        <v>5</v>
      </c>
      <c r="B11" s="10">
        <v>200000</v>
      </c>
    </row>
    <row r="12" spans="1:2" ht="15.75" thickBot="1" x14ac:dyDescent="0.3">
      <c r="A12" s="16" t="s">
        <v>6</v>
      </c>
      <c r="B12" s="15">
        <f>SUM(B9:B11)</f>
        <v>1126071.9300000002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237711.39</v>
      </c>
    </row>
    <row r="16" spans="1:2" x14ac:dyDescent="0.25">
      <c r="A16" s="7" t="s">
        <v>24</v>
      </c>
      <c r="B16" s="11">
        <v>8846.9699999999993</v>
      </c>
    </row>
    <row r="17" spans="1:3" x14ac:dyDescent="0.25">
      <c r="A17" s="5" t="s">
        <v>9</v>
      </c>
      <c r="B17" s="9">
        <v>107107.25</v>
      </c>
    </row>
    <row r="18" spans="1:3" x14ac:dyDescent="0.25">
      <c r="A18" s="5" t="s">
        <v>10</v>
      </c>
      <c r="B18" s="9">
        <v>18470.04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372135.64999999997</v>
      </c>
    </row>
    <row r="21" spans="1:3" x14ac:dyDescent="0.25">
      <c r="A21" s="7" t="s">
        <v>25</v>
      </c>
      <c r="B21" s="22">
        <f>281280.99+128755.34+29599.99</f>
        <v>439636.31999999995</v>
      </c>
      <c r="C21" s="21"/>
    </row>
    <row r="22" spans="1:3" x14ac:dyDescent="0.25">
      <c r="A22" s="5" t="s">
        <v>26</v>
      </c>
      <c r="B22" s="23">
        <v>81646.740000000005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f>187914.66-115000</f>
        <v>72914.66</v>
      </c>
    </row>
    <row r="25" spans="1:3" x14ac:dyDescent="0.25">
      <c r="A25" s="5" t="s">
        <v>14</v>
      </c>
      <c r="B25" s="23">
        <v>915.74</v>
      </c>
    </row>
    <row r="26" spans="1:3" ht="15.75" thickBot="1" x14ac:dyDescent="0.3">
      <c r="A26" s="6" t="s">
        <v>15</v>
      </c>
      <c r="B26" s="24">
        <v>115000</v>
      </c>
    </row>
    <row r="27" spans="1:3" ht="15.75" thickBot="1" x14ac:dyDescent="0.3">
      <c r="A27" s="19" t="s">
        <v>22</v>
      </c>
      <c r="B27" s="20">
        <f>SUM(B20:B26)</f>
        <v>1082249.1099999999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43822.820000000298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60771.130000000354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528.73</v>
      </c>
    </row>
    <row r="35" spans="1:2" ht="15.75" thickBot="1" x14ac:dyDescent="0.3">
      <c r="A35" s="4" t="s">
        <v>19</v>
      </c>
      <c r="B35" s="10">
        <v>60242.400000000001</v>
      </c>
    </row>
    <row r="36" spans="1:2" ht="15.75" thickBot="1" x14ac:dyDescent="0.3">
      <c r="A36" s="16" t="s">
        <v>6</v>
      </c>
      <c r="B36" s="15">
        <f>SUM(B34:B35)</f>
        <v>60771.130000000005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19" sqref="B19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44531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'NOVEMBRO 2021'!B31</f>
        <v>60771.130000000354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f>883938+26100</f>
        <v>910038</v>
      </c>
    </row>
    <row r="10" spans="1:2" x14ac:dyDescent="0.25">
      <c r="A10" s="3" t="s">
        <v>20</v>
      </c>
      <c r="B10" s="9">
        <v>1042.1600000000001</v>
      </c>
    </row>
    <row r="11" spans="1:2" ht="15.75" thickBot="1" x14ac:dyDescent="0.3">
      <c r="A11" s="4" t="s">
        <v>5</v>
      </c>
      <c r="B11" s="10">
        <v>365000</v>
      </c>
    </row>
    <row r="12" spans="1:2" ht="15.75" thickBot="1" x14ac:dyDescent="0.3">
      <c r="A12" s="16" t="s">
        <v>6</v>
      </c>
      <c r="B12" s="15">
        <f>SUM(B9:B11)</f>
        <v>1276080.1600000001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262050.18</v>
      </c>
    </row>
    <row r="16" spans="1:2" x14ac:dyDescent="0.25">
      <c r="A16" s="7" t="s">
        <v>24</v>
      </c>
      <c r="B16" s="11">
        <v>1025.45</v>
      </c>
    </row>
    <row r="17" spans="1:4" x14ac:dyDescent="0.25">
      <c r="A17" s="5" t="s">
        <v>9</v>
      </c>
      <c r="B17" s="9">
        <v>87998.28</v>
      </c>
    </row>
    <row r="18" spans="1:4" x14ac:dyDescent="0.25">
      <c r="A18" s="5" t="s">
        <v>10</v>
      </c>
      <c r="B18" s="9">
        <v>52043.5</v>
      </c>
    </row>
    <row r="19" spans="1:4" ht="15.75" thickBot="1" x14ac:dyDescent="0.3">
      <c r="A19" s="6" t="s">
        <v>11</v>
      </c>
      <c r="B19" s="12">
        <v>0</v>
      </c>
    </row>
    <row r="20" spans="1:4" ht="15.75" thickBot="1" x14ac:dyDescent="0.3">
      <c r="A20" s="19" t="s">
        <v>13</v>
      </c>
      <c r="B20" s="20">
        <f>SUM(B15:B19)</f>
        <v>403117.41000000003</v>
      </c>
    </row>
    <row r="21" spans="1:4" x14ac:dyDescent="0.25">
      <c r="A21" s="7" t="s">
        <v>25</v>
      </c>
      <c r="B21" s="22">
        <f>297953.37+151663.54+27165.46</f>
        <v>476782.37000000005</v>
      </c>
      <c r="C21" s="21"/>
    </row>
    <row r="22" spans="1:4" x14ac:dyDescent="0.25">
      <c r="A22" s="5" t="s">
        <v>26</v>
      </c>
      <c r="B22" s="23">
        <v>105062.76</v>
      </c>
    </row>
    <row r="23" spans="1:4" x14ac:dyDescent="0.25">
      <c r="A23" s="5" t="s">
        <v>27</v>
      </c>
      <c r="B23" s="23">
        <v>0</v>
      </c>
    </row>
    <row r="24" spans="1:4" x14ac:dyDescent="0.25">
      <c r="A24" s="5" t="s">
        <v>12</v>
      </c>
      <c r="B24" s="23">
        <f>281782.1-B26</f>
        <v>81782.099999999977</v>
      </c>
      <c r="D24" s="25"/>
    </row>
    <row r="25" spans="1:4" x14ac:dyDescent="0.25">
      <c r="A25" s="5" t="s">
        <v>14</v>
      </c>
      <c r="B25" s="23">
        <v>950.48</v>
      </c>
    </row>
    <row r="26" spans="1:4" ht="15.75" thickBot="1" x14ac:dyDescent="0.3">
      <c r="A26" s="6" t="s">
        <v>15</v>
      </c>
      <c r="B26" s="24">
        <v>200000</v>
      </c>
    </row>
    <row r="27" spans="1:4" ht="15.75" thickBot="1" x14ac:dyDescent="0.3">
      <c r="A27" s="19" t="s">
        <v>22</v>
      </c>
      <c r="B27" s="20">
        <f>SUM(B20:B26)</f>
        <v>1267695.1200000001</v>
      </c>
    </row>
    <row r="28" spans="1:4" ht="15.75" thickBot="1" x14ac:dyDescent="0.3"/>
    <row r="29" spans="1:4" ht="15.75" thickBot="1" x14ac:dyDescent="0.3">
      <c r="A29" s="13" t="s">
        <v>16</v>
      </c>
      <c r="B29" s="18">
        <f>B12-B27</f>
        <v>8385.0400000000373</v>
      </c>
    </row>
    <row r="30" spans="1:4" ht="15.75" thickBot="1" x14ac:dyDescent="0.3"/>
    <row r="31" spans="1:4" ht="15.75" thickBot="1" x14ac:dyDescent="0.3">
      <c r="A31" s="16" t="s">
        <v>21</v>
      </c>
      <c r="B31" s="15">
        <f>B6+B12-B27</f>
        <v>69156.170000000391</v>
      </c>
    </row>
    <row r="32" spans="1:4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268.45999999999998</v>
      </c>
    </row>
    <row r="35" spans="1:2" ht="15.75" thickBot="1" x14ac:dyDescent="0.3">
      <c r="A35" s="4" t="s">
        <v>19</v>
      </c>
      <c r="B35" s="10">
        <v>68887.710000000006</v>
      </c>
    </row>
    <row r="36" spans="1:2" ht="15.75" thickBot="1" x14ac:dyDescent="0.3">
      <c r="A36" s="16" t="s">
        <v>6</v>
      </c>
      <c r="B36" s="15">
        <f>SUM(B34:B35)</f>
        <v>69156.170000000013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9" workbookViewId="0">
      <selection activeCell="B36" sqref="B36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44228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'JANEIRO 2021'!B31</f>
        <v>408652.94999999984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v>883938</v>
      </c>
    </row>
    <row r="10" spans="1:2" x14ac:dyDescent="0.25">
      <c r="A10" s="3" t="s">
        <v>20</v>
      </c>
      <c r="B10" s="9">
        <v>807.34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884745.34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253285.33</v>
      </c>
    </row>
    <row r="16" spans="1:2" x14ac:dyDescent="0.25">
      <c r="A16" s="7" t="s">
        <v>24</v>
      </c>
      <c r="B16" s="11">
        <v>11041.22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16102.95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280429.5</v>
      </c>
    </row>
    <row r="21" spans="1:3" x14ac:dyDescent="0.25">
      <c r="A21" s="7" t="s">
        <v>25</v>
      </c>
      <c r="B21" s="22">
        <f>369329.29+116416.54+30365.18</f>
        <v>516111.00999999995</v>
      </c>
      <c r="C21" s="21"/>
    </row>
    <row r="22" spans="1:3" x14ac:dyDescent="0.25">
      <c r="A22" s="5" t="s">
        <v>26</v>
      </c>
      <c r="B22" s="23">
        <v>87305.919999999998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61876.32</v>
      </c>
    </row>
    <row r="25" spans="1:3" x14ac:dyDescent="0.25">
      <c r="A25" s="5" t="s">
        <v>14</v>
      </c>
      <c r="B25" s="23">
        <v>440.04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946162.79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-61417.45000000007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347235.49999999977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465.23</v>
      </c>
    </row>
    <row r="35" spans="1:2" ht="15.75" thickBot="1" x14ac:dyDescent="0.3">
      <c r="A35" s="4" t="s">
        <v>19</v>
      </c>
      <c r="B35" s="10">
        <v>346770.27</v>
      </c>
    </row>
    <row r="36" spans="1:2" ht="15.75" thickBot="1" x14ac:dyDescent="0.3">
      <c r="A36" s="16" t="s">
        <v>6</v>
      </c>
      <c r="B36" s="15">
        <f>SUM(B34:B35)</f>
        <v>347235.5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2" workbookViewId="0">
      <selection activeCell="B22" sqref="B2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44256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'FEVEREIRO 2021'!B31</f>
        <v>347235.49999999977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v>883938</v>
      </c>
    </row>
    <row r="10" spans="1:2" x14ac:dyDescent="0.25">
      <c r="A10" s="3" t="s">
        <v>20</v>
      </c>
      <c r="B10" s="9">
        <v>1091.81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885029.81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227996.35</v>
      </c>
    </row>
    <row r="16" spans="1:2" x14ac:dyDescent="0.25">
      <c r="A16" s="7" t="s">
        <v>24</v>
      </c>
      <c r="B16" s="11">
        <v>0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12601.87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240598.22</v>
      </c>
    </row>
    <row r="21" spans="1:3" x14ac:dyDescent="0.25">
      <c r="A21" s="7" t="s">
        <v>25</v>
      </c>
      <c r="B21" s="22">
        <f>356887.09+170689.36+30434.3</f>
        <v>558010.75</v>
      </c>
      <c r="C21" s="21"/>
    </row>
    <row r="22" spans="1:3" x14ac:dyDescent="0.25">
      <c r="A22" s="5" t="s">
        <v>26</v>
      </c>
      <c r="B22" s="23">
        <v>123594.91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62286.400000000001</v>
      </c>
    </row>
    <row r="25" spans="1:3" x14ac:dyDescent="0.25">
      <c r="A25" s="5" t="s">
        <v>14</v>
      </c>
      <c r="B25" s="23">
        <v>537.34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985027.62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-99997.809999999939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247237.68999999983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863.77</v>
      </c>
    </row>
    <row r="35" spans="1:2" ht="15.75" thickBot="1" x14ac:dyDescent="0.3">
      <c r="A35" s="4" t="s">
        <v>19</v>
      </c>
      <c r="B35" s="10">
        <v>246373.92</v>
      </c>
    </row>
    <row r="36" spans="1:2" ht="15.75" thickBot="1" x14ac:dyDescent="0.3">
      <c r="A36" s="16" t="s">
        <v>6</v>
      </c>
      <c r="B36" s="15">
        <f>SUM(B34:B35)</f>
        <v>247237.69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15" sqref="E15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44287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'MARCO 2021'!B31</f>
        <v>247237.68999999983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v>883938</v>
      </c>
    </row>
    <row r="10" spans="1:2" x14ac:dyDescent="0.25">
      <c r="A10" s="3" t="s">
        <v>20</v>
      </c>
      <c r="B10" s="9">
        <v>1010.85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884948.85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206433.41</v>
      </c>
    </row>
    <row r="16" spans="1:2" x14ac:dyDescent="0.25">
      <c r="A16" s="7" t="s">
        <v>24</v>
      </c>
      <c r="B16" s="11">
        <v>0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18092.62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224526.03</v>
      </c>
    </row>
    <row r="21" spans="1:3" x14ac:dyDescent="0.25">
      <c r="A21" s="7" t="s">
        <v>25</v>
      </c>
      <c r="B21" s="22">
        <f>346822.58+158932.14+31091.41</f>
        <v>536846.13</v>
      </c>
      <c r="C21" s="21"/>
    </row>
    <row r="22" spans="1:3" x14ac:dyDescent="0.25">
      <c r="A22" s="5" t="s">
        <v>26</v>
      </c>
      <c r="B22" s="23">
        <v>107882.21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65616.06</v>
      </c>
    </row>
    <row r="25" spans="1:3" x14ac:dyDescent="0.25">
      <c r="A25" s="5" t="s">
        <v>14</v>
      </c>
      <c r="B25" s="23">
        <v>530.29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935400.72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-50451.869999999995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196785.81999999983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499.66</v>
      </c>
    </row>
    <row r="35" spans="1:2" ht="15.75" thickBot="1" x14ac:dyDescent="0.3">
      <c r="A35" s="4" t="s">
        <v>19</v>
      </c>
      <c r="B35" s="10">
        <v>196286.16</v>
      </c>
    </row>
    <row r="36" spans="1:2" ht="15.75" thickBot="1" x14ac:dyDescent="0.3">
      <c r="A36" s="16" t="s">
        <v>6</v>
      </c>
      <c r="B36" s="15">
        <f>SUM(B34:B35)</f>
        <v>196785.82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27" sqref="B27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44317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'ABRIL 2021'!B36</f>
        <v>196785.82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v>1083938</v>
      </c>
    </row>
    <row r="10" spans="1:2" x14ac:dyDescent="0.25">
      <c r="A10" s="3" t="s">
        <v>20</v>
      </c>
      <c r="B10" s="9">
        <v>1279.3399999999999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1085217.3400000001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259841.38</v>
      </c>
    </row>
    <row r="16" spans="1:2" x14ac:dyDescent="0.25">
      <c r="A16" s="7" t="s">
        <v>24</v>
      </c>
      <c r="B16" s="11">
        <v>0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4156.88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263998.26</v>
      </c>
    </row>
    <row r="21" spans="1:3" x14ac:dyDescent="0.25">
      <c r="A21" s="7" t="s">
        <v>25</v>
      </c>
      <c r="B21" s="22">
        <f>403366.8+144017.72+30081.41</f>
        <v>577465.93000000005</v>
      </c>
      <c r="C21" s="21"/>
    </row>
    <row r="22" spans="1:3" x14ac:dyDescent="0.25">
      <c r="A22" s="5" t="s">
        <v>26</v>
      </c>
      <c r="B22" s="23">
        <v>185482.12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f>89691.76-29000</f>
        <v>60691.759999999995</v>
      </c>
    </row>
    <row r="25" spans="1:3" x14ac:dyDescent="0.25">
      <c r="A25" s="5" t="s">
        <v>14</v>
      </c>
      <c r="B25" s="23">
        <v>414.38</v>
      </c>
    </row>
    <row r="26" spans="1:3" ht="15.75" thickBot="1" x14ac:dyDescent="0.3">
      <c r="A26" s="6" t="s">
        <v>15</v>
      </c>
      <c r="B26" s="24">
        <v>29000</v>
      </c>
    </row>
    <row r="27" spans="1:3" ht="15.75" thickBot="1" x14ac:dyDescent="0.3">
      <c r="A27" s="19" t="s">
        <v>22</v>
      </c>
      <c r="B27" s="20">
        <f>SUM(B20:B26)</f>
        <v>1117052.45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-31835.10999999987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164950.7100000002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625.99</v>
      </c>
    </row>
    <row r="35" spans="1:2" ht="15.75" thickBot="1" x14ac:dyDescent="0.3">
      <c r="A35" s="4" t="s">
        <v>19</v>
      </c>
      <c r="B35" s="10">
        <v>164324.72</v>
      </c>
    </row>
    <row r="36" spans="1:2" ht="15.75" thickBot="1" x14ac:dyDescent="0.3">
      <c r="A36" s="16" t="s">
        <v>6</v>
      </c>
      <c r="B36" s="15">
        <f>SUM(B34:B35)</f>
        <v>164950.71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12" sqref="B1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44348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'MAIO 2021'!B31</f>
        <v>164950.7100000002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v>883938</v>
      </c>
    </row>
    <row r="10" spans="1:2" x14ac:dyDescent="0.25">
      <c r="A10" s="3" t="s">
        <v>20</v>
      </c>
      <c r="B10" s="9">
        <v>1034.3399999999999</v>
      </c>
    </row>
    <row r="11" spans="1:2" ht="15.75" thickBot="1" x14ac:dyDescent="0.3">
      <c r="A11" s="4" t="s">
        <v>5</v>
      </c>
      <c r="B11" s="10">
        <v>239000</v>
      </c>
    </row>
    <row r="12" spans="1:2" ht="15.75" thickBot="1" x14ac:dyDescent="0.3">
      <c r="A12" s="16" t="s">
        <v>6</v>
      </c>
      <c r="B12" s="15">
        <f>SUM(B9:B11)</f>
        <v>1123972.3399999999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248448.17</v>
      </c>
    </row>
    <row r="16" spans="1:2" x14ac:dyDescent="0.25">
      <c r="A16" s="7" t="s">
        <v>24</v>
      </c>
      <c r="B16" s="11">
        <v>4280.92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15928.35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268657.44</v>
      </c>
    </row>
    <row r="21" spans="1:3" x14ac:dyDescent="0.25">
      <c r="A21" s="7" t="s">
        <v>25</v>
      </c>
      <c r="B21" s="22">
        <f>435636.4+159180.25+31498.86</f>
        <v>626315.51</v>
      </c>
      <c r="C21" s="21"/>
    </row>
    <row r="22" spans="1:3" x14ac:dyDescent="0.25">
      <c r="A22" s="5" t="s">
        <v>26</v>
      </c>
      <c r="B22" s="23">
        <v>286874.56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69990.64</v>
      </c>
    </row>
    <row r="25" spans="1:3" x14ac:dyDescent="0.25">
      <c r="A25" s="5" t="s">
        <v>14</v>
      </c>
      <c r="B25" s="23">
        <v>533.69000000000005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1252371.8399999999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-128399.5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36551.210000000196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466.25</v>
      </c>
    </row>
    <row r="35" spans="1:2" ht="15.75" thickBot="1" x14ac:dyDescent="0.3">
      <c r="A35" s="4" t="s">
        <v>19</v>
      </c>
      <c r="B35" s="10">
        <v>36084.959999999999</v>
      </c>
    </row>
    <row r="36" spans="1:2" ht="15.75" thickBot="1" x14ac:dyDescent="0.3">
      <c r="A36" s="16" t="s">
        <v>6</v>
      </c>
      <c r="B36" s="15">
        <f>SUM(B34:B35)</f>
        <v>36551.21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27" sqref="B27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44378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'JUNHO 2021'!B31</f>
        <v>36551.210000000196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f>883938+100000</f>
        <v>983938</v>
      </c>
    </row>
    <row r="10" spans="1:2" x14ac:dyDescent="0.25">
      <c r="A10" s="3" t="s">
        <v>20</v>
      </c>
      <c r="B10" s="9">
        <v>214.18</v>
      </c>
    </row>
    <row r="11" spans="1:2" ht="15.75" thickBot="1" x14ac:dyDescent="0.3">
      <c r="A11" s="4" t="s">
        <v>5</v>
      </c>
      <c r="B11" s="10">
        <v>210000</v>
      </c>
    </row>
    <row r="12" spans="1:2" ht="15.75" thickBot="1" x14ac:dyDescent="0.3">
      <c r="A12" s="16" t="s">
        <v>6</v>
      </c>
      <c r="B12" s="15">
        <f>SUM(B9:B11)</f>
        <v>1194152.1800000002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249820.52</v>
      </c>
    </row>
    <row r="16" spans="1:2" x14ac:dyDescent="0.25">
      <c r="A16" s="7" t="s">
        <v>24</v>
      </c>
      <c r="B16" s="11">
        <v>0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26362.11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276182.63</v>
      </c>
    </row>
    <row r="21" spans="1:3" x14ac:dyDescent="0.25">
      <c r="A21" s="7" t="s">
        <v>25</v>
      </c>
      <c r="B21" s="22">
        <f>341520.91+149589.2+33584.47</f>
        <v>524694.57999999996</v>
      </c>
      <c r="C21" s="21"/>
    </row>
    <row r="22" spans="1:3" x14ac:dyDescent="0.25">
      <c r="A22" s="5" t="s">
        <v>26</v>
      </c>
      <c r="B22" s="23">
        <v>141722.39000000001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264813.19</v>
      </c>
    </row>
    <row r="25" spans="1:3" x14ac:dyDescent="0.25">
      <c r="A25" s="5" t="s">
        <v>14</v>
      </c>
      <c r="B25" s="23">
        <v>533.39</v>
      </c>
    </row>
    <row r="26" spans="1:3" ht="15.75" thickBot="1" x14ac:dyDescent="0.3">
      <c r="A26" s="6" t="s">
        <v>15</v>
      </c>
      <c r="B26" s="24">
        <v>210000</v>
      </c>
    </row>
    <row r="27" spans="1:3" ht="15.75" thickBot="1" x14ac:dyDescent="0.3">
      <c r="A27" s="19" t="s">
        <v>22</v>
      </c>
      <c r="B27" s="20">
        <f>SUM(B20:B26)</f>
        <v>1417946.18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-223793.99999999977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-187242.78999999957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233.36</v>
      </c>
    </row>
    <row r="35" spans="1:2" ht="15.75" thickBot="1" x14ac:dyDescent="0.3">
      <c r="A35" s="4" t="s">
        <v>19</v>
      </c>
      <c r="B35" s="10">
        <v>22523.85</v>
      </c>
    </row>
    <row r="36" spans="1:2" ht="15.75" thickBot="1" x14ac:dyDescent="0.3">
      <c r="A36" s="16" t="s">
        <v>6</v>
      </c>
      <c r="B36" s="15">
        <f>SUM(B34:B35)</f>
        <v>22757.21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4" workbookViewId="0">
      <selection activeCell="B7" sqref="B7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44409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'JULHO 2021'!B36</f>
        <v>22757.21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f>883938+100000</f>
        <v>983938</v>
      </c>
    </row>
    <row r="10" spans="1:2" x14ac:dyDescent="0.25">
      <c r="A10" s="3" t="s">
        <v>20</v>
      </c>
      <c r="B10" s="9">
        <v>751.22</v>
      </c>
    </row>
    <row r="11" spans="1:2" ht="15.75" thickBot="1" x14ac:dyDescent="0.3">
      <c r="A11" s="4" t="s">
        <v>5</v>
      </c>
      <c r="B11" s="10">
        <v>275000</v>
      </c>
    </row>
    <row r="12" spans="1:2" ht="15.75" thickBot="1" x14ac:dyDescent="0.3">
      <c r="A12" s="16" t="s">
        <v>6</v>
      </c>
      <c r="B12" s="15">
        <f>SUM(B9:B11)</f>
        <v>1259689.22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258550.95</v>
      </c>
    </row>
    <row r="16" spans="1:2" x14ac:dyDescent="0.25">
      <c r="A16" s="7" t="s">
        <v>24</v>
      </c>
      <c r="B16" s="11">
        <v>9088.0300000000007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13945.58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281584.56000000006</v>
      </c>
    </row>
    <row r="21" spans="1:3" x14ac:dyDescent="0.25">
      <c r="A21" s="7" t="s">
        <v>25</v>
      </c>
      <c r="B21" s="22">
        <f>362271.48+158871.82+26953.26</f>
        <v>548096.55999999994</v>
      </c>
      <c r="C21" s="21"/>
    </row>
    <row r="22" spans="1:3" x14ac:dyDescent="0.25">
      <c r="A22" s="5" t="s">
        <v>26</v>
      </c>
      <c r="B22" s="23">
        <v>89472.38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267052.53000000003</v>
      </c>
    </row>
    <row r="25" spans="1:3" x14ac:dyDescent="0.25">
      <c r="A25" s="5" t="s">
        <v>14</v>
      </c>
      <c r="B25" s="23">
        <v>530.98</v>
      </c>
    </row>
    <row r="26" spans="1:3" ht="15.75" thickBot="1" x14ac:dyDescent="0.3">
      <c r="A26" s="6" t="s">
        <v>15</v>
      </c>
      <c r="B26" s="24">
        <v>210000</v>
      </c>
    </row>
    <row r="27" spans="1:3" ht="15.75" thickBot="1" x14ac:dyDescent="0.3">
      <c r="A27" s="19" t="s">
        <v>22</v>
      </c>
      <c r="B27" s="20">
        <f>SUM(B20:B26)</f>
        <v>1396737.01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-137047.79000000004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-114290.58000000007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407.32</v>
      </c>
    </row>
    <row r="35" spans="1:2" ht="15.75" thickBot="1" x14ac:dyDescent="0.3">
      <c r="A35" s="4" t="s">
        <v>19</v>
      </c>
      <c r="B35" s="10">
        <v>95302.1</v>
      </c>
    </row>
    <row r="36" spans="1:2" ht="15.75" thickBot="1" x14ac:dyDescent="0.3">
      <c r="A36" s="16" t="s">
        <v>6</v>
      </c>
      <c r="B36" s="15">
        <f>SUM(B34:B35)</f>
        <v>95709.420000000013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7" sqref="B7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8" t="s">
        <v>23</v>
      </c>
      <c r="B1" s="29"/>
    </row>
    <row r="2" spans="1:2" ht="15.75" thickBot="1" x14ac:dyDescent="0.3">
      <c r="A2" s="30">
        <v>44440</v>
      </c>
      <c r="B2" s="31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'AGOSTO 2021'!B36</f>
        <v>95709.420000000013</v>
      </c>
    </row>
    <row r="7" spans="1:2" ht="15.75" thickBot="1" x14ac:dyDescent="0.3">
      <c r="A7" s="17"/>
      <c r="B7" s="1"/>
    </row>
    <row r="8" spans="1:2" ht="15.75" thickBot="1" x14ac:dyDescent="0.3">
      <c r="A8" s="26" t="s">
        <v>3</v>
      </c>
      <c r="B8" s="27"/>
    </row>
    <row r="9" spans="1:2" x14ac:dyDescent="0.25">
      <c r="A9" s="2" t="s">
        <v>4</v>
      </c>
      <c r="B9" s="8">
        <v>883938</v>
      </c>
    </row>
    <row r="10" spans="1:2" x14ac:dyDescent="0.25">
      <c r="A10" s="3" t="s">
        <v>20</v>
      </c>
      <c r="B10" s="9">
        <v>925.12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884863.12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241520.95</v>
      </c>
    </row>
    <row r="16" spans="1:2" x14ac:dyDescent="0.25">
      <c r="A16" s="7" t="s">
        <v>24</v>
      </c>
      <c r="B16" s="11">
        <v>3482.32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0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245003.27000000002</v>
      </c>
    </row>
    <row r="21" spans="1:3" x14ac:dyDescent="0.25">
      <c r="A21" s="7" t="s">
        <v>25</v>
      </c>
      <c r="B21" s="22">
        <f>304136.35+178328.28+29057.95</f>
        <v>511522.58</v>
      </c>
      <c r="C21" s="21"/>
    </row>
    <row r="22" spans="1:3" x14ac:dyDescent="0.25">
      <c r="A22" s="5" t="s">
        <v>26</v>
      </c>
      <c r="B22" s="23">
        <v>138873.71</v>
      </c>
    </row>
    <row r="23" spans="1:3" x14ac:dyDescent="0.25">
      <c r="A23" s="5" t="s">
        <v>27</v>
      </c>
      <c r="B23" s="23">
        <v>0</v>
      </c>
    </row>
    <row r="24" spans="1:3" x14ac:dyDescent="0.25">
      <c r="A24" s="5" t="s">
        <v>12</v>
      </c>
      <c r="B24" s="23">
        <v>59419.4</v>
      </c>
    </row>
    <row r="25" spans="1:3" x14ac:dyDescent="0.25">
      <c r="A25" s="5" t="s">
        <v>14</v>
      </c>
      <c r="B25" s="23">
        <v>598.6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955417.56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-70554.440000000061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25154.979999999981</v>
      </c>
    </row>
    <row r="32" spans="1:3" ht="15.75" thickBot="1" x14ac:dyDescent="0.3"/>
    <row r="33" spans="1:2" ht="15.75" thickBot="1" x14ac:dyDescent="0.3">
      <c r="A33" s="26" t="s">
        <v>17</v>
      </c>
      <c r="B33" s="27"/>
    </row>
    <row r="34" spans="1:2" x14ac:dyDescent="0.25">
      <c r="A34" s="2" t="s">
        <v>18</v>
      </c>
      <c r="B34" s="8">
        <v>592.75</v>
      </c>
    </row>
    <row r="35" spans="1:2" ht="15.75" thickBot="1" x14ac:dyDescent="0.3">
      <c r="A35" s="4" t="s">
        <v>19</v>
      </c>
      <c r="B35" s="10">
        <v>24562.23</v>
      </c>
    </row>
    <row r="36" spans="1:2" ht="15.75" thickBot="1" x14ac:dyDescent="0.3">
      <c r="A36" s="16" t="s">
        <v>6</v>
      </c>
      <c r="B36" s="15">
        <f>SUM(B34:B35)</f>
        <v>25154.98</v>
      </c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 2021</vt:lpstr>
      <vt:lpstr>FEVEREIRO 2021</vt:lpstr>
      <vt:lpstr>MARCO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2022-01-17T12:06:16Z</cp:lastPrinted>
  <dcterms:created xsi:type="dcterms:W3CDTF">2017-03-06T17:24:05Z</dcterms:created>
  <dcterms:modified xsi:type="dcterms:W3CDTF">2022-04-11T17:28:07Z</dcterms:modified>
</cp:coreProperties>
</file>